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2585" yWindow="-15" windowWidth="9045" windowHeight="6330" tabRatio="863" firstSheet="16" activeTab="22"/>
  </bookViews>
  <sheets>
    <sheet name="tableaux recherche" sheetId="184" r:id="rId1"/>
    <sheet name="tableaux formation" sheetId="181" r:id="rId2"/>
    <sheet name="cartographie" sheetId="1" r:id="rId3"/>
    <sheet name="dialogue de gestion" sheetId="185" r:id="rId4"/>
    <sheet name="vie étudiante" sheetId="33" r:id="rId5"/>
    <sheet name="formation" sheetId="34" r:id="rId6"/>
    <sheet name="recherche" sheetId="5" r:id="rId7"/>
    <sheet name="mr_recherche" sheetId="168" state="veryHidden" r:id="rId8"/>
    <sheet name="Établissement" sheetId="6" r:id="rId9"/>
    <sheet name="college 1" sheetId="16" r:id="rId10"/>
    <sheet name="college 2" sheetId="7" r:id="rId11"/>
    <sheet name="collège 3" sheetId="17" r:id="rId12"/>
    <sheet name="collège 4" sheetId="19" r:id="rId13"/>
    <sheet name="collège 5" sheetId="20" r:id="rId14"/>
    <sheet name="collège 6" sheetId="21" r:id="rId15"/>
    <sheet name="ne pas utiliser FORM SHS" sheetId="18" state="hidden" r:id="rId16"/>
    <sheet name="collège 7" sheetId="22" r:id="rId17"/>
    <sheet name="SERVIVES MUTUALISES FORM 1" sheetId="176" r:id="rId18"/>
    <sheet name="SERVICES MUTUALISES FORM 2" sheetId="177" r:id="rId19"/>
    <sheet name="SERVICES MUTUALISES FORM 3" sheetId="178" r:id="rId20"/>
    <sheet name="RECH - ÉCOLES DOCTORALES" sheetId="179" r:id="rId21"/>
    <sheet name="Pôle 1" sheetId="131" r:id="rId22"/>
    <sheet name="Pôle 2" sheetId="24" r:id="rId23"/>
    <sheet name="Pôle 3" sheetId="25" r:id="rId24"/>
    <sheet name="Pôle 4" sheetId="26" r:id="rId25"/>
    <sheet name="Pôle 5" sheetId="27" r:id="rId26"/>
    <sheet name="Pôle 6" sheetId="11" r:id="rId27"/>
    <sheet name="Pôle 7" sheetId="29" r:id="rId28"/>
    <sheet name="Pôle 8" sheetId="28" r:id="rId29"/>
    <sheet name="Pôle 9" sheetId="30" r:id="rId30"/>
    <sheet name="Pôle 10" sheetId="31" r:id="rId31"/>
    <sheet name="RECH - STR EXT RECHERCHE" sheetId="180" r:id="rId32"/>
  </sheets>
  <externalReferences>
    <externalReference r:id="rId33"/>
  </externalReferences>
  <definedNames>
    <definedName name="_xlnm.Print_Area" localSheetId="2">cartographie!$A$1:$AM$76</definedName>
    <definedName name="_xlnm.Print_Area" localSheetId="9">'college 1'!$A$1:$Y$67</definedName>
    <definedName name="_xlnm.Print_Area" localSheetId="10">'college 2'!$A$1:$S$67</definedName>
    <definedName name="_xlnm.Print_Area" localSheetId="11">'collège 3'!$A$1:$K$67</definedName>
    <definedName name="_xlnm.Print_Area" localSheetId="12">'collège 4'!$A$1:$Y$67</definedName>
    <definedName name="_xlnm.Print_Area" localSheetId="13">'collège 5'!$A$1:$O$67</definedName>
    <definedName name="_xlnm.Print_Area" localSheetId="14">'collège 6'!$A$1:$I$67</definedName>
    <definedName name="_xlnm.Print_Area" localSheetId="16">'collège 7'!$A$1:$S$67</definedName>
    <definedName name="_xlnm.Print_Area" localSheetId="8">Établissement!$A$1:$V$40</definedName>
    <definedName name="_xlnm.Print_Area" localSheetId="5">formation!$A$1:$Q$67</definedName>
    <definedName name="_xlnm.Print_Area" localSheetId="15">'ne pas utiliser FORM SHS'!$A$1:$M$63</definedName>
    <definedName name="_xlnm.Print_Area" localSheetId="18">'SERVICES MUTUALISES FORM 2'!$A$1:$E$67</definedName>
    <definedName name="_xlnm.Print_Area" localSheetId="19">'SERVICES MUTUALISES FORM 3'!$A$1:$E$67</definedName>
    <definedName name="_xlnm.Print_Area" localSheetId="17">'SERVIVES MUTUALISES FORM 1'!$A$1:$I$67</definedName>
  </definedNames>
  <calcPr calcId="145621"/>
</workbook>
</file>

<file path=xl/calcChain.xml><?xml version="1.0" encoding="utf-8"?>
<calcChain xmlns="http://schemas.openxmlformats.org/spreadsheetml/2006/main">
  <c r="T40" i="6" l="1"/>
  <c r="T39" i="6"/>
  <c r="J67" i="20"/>
  <c r="D83" i="17"/>
  <c r="F83" i="17"/>
  <c r="H83" i="17"/>
  <c r="B83" i="17"/>
  <c r="H64" i="176"/>
  <c r="S64" i="34" s="1"/>
  <c r="H65" i="176"/>
  <c r="S65" i="34" s="1"/>
  <c r="D64" i="177"/>
  <c r="U64" i="34"/>
  <c r="Z14" i="1" s="1"/>
  <c r="D65" i="177"/>
  <c r="U65" i="34"/>
  <c r="D64" i="178"/>
  <c r="W64" i="34" s="1"/>
  <c r="AC14" i="1" s="1"/>
  <c r="D65" i="178"/>
  <c r="W65" i="34" s="1"/>
  <c r="H66" i="176"/>
  <c r="S66" i="34" s="1"/>
  <c r="W13" i="1" s="1"/>
  <c r="D66" i="177"/>
  <c r="U66" i="34"/>
  <c r="Z13" i="1" s="1"/>
  <c r="D66" i="178"/>
  <c r="W66" i="34" s="1"/>
  <c r="AC13" i="1" s="1"/>
  <c r="H63" i="176"/>
  <c r="S63" i="34" s="1"/>
  <c r="W12" i="1" s="1"/>
  <c r="D63" i="177"/>
  <c r="U63" i="34"/>
  <c r="Z12" i="1" s="1"/>
  <c r="D63" i="178"/>
  <c r="W63" i="34" s="1"/>
  <c r="AC12" i="1" s="1"/>
  <c r="H62" i="176"/>
  <c r="S62" i="34" s="1"/>
  <c r="W11" i="1" s="1"/>
  <c r="D62" i="177"/>
  <c r="U62" i="34"/>
  <c r="Z11" i="1" s="1"/>
  <c r="D62" i="178"/>
  <c r="W62" i="34" s="1"/>
  <c r="AC11" i="1" s="1"/>
  <c r="F34" i="179"/>
  <c r="N34" i="5" s="1"/>
  <c r="F35" i="179"/>
  <c r="N35" i="5" s="1"/>
  <c r="F29" i="179"/>
  <c r="F30" i="179"/>
  <c r="F31" i="179" s="1"/>
  <c r="N31" i="5" s="1"/>
  <c r="F33" i="179"/>
  <c r="N33" i="5" s="1"/>
  <c r="K61" i="1"/>
  <c r="K60" i="1"/>
  <c r="K59" i="1"/>
  <c r="H61" i="1"/>
  <c r="H60" i="1"/>
  <c r="H59" i="1"/>
  <c r="E61" i="1"/>
  <c r="E60" i="1"/>
  <c r="E59" i="1"/>
  <c r="B61" i="1"/>
  <c r="B60" i="1"/>
  <c r="B59" i="1"/>
  <c r="Z56" i="1"/>
  <c r="Z57" i="1"/>
  <c r="Z58" i="1"/>
  <c r="Z63" i="1"/>
  <c r="Z64" i="1"/>
  <c r="Z65" i="1"/>
  <c r="Z66" i="1"/>
  <c r="C31" i="131"/>
  <c r="B31" i="131"/>
  <c r="J33" i="131"/>
  <c r="C33" i="5" s="1"/>
  <c r="B17" i="184" s="1"/>
  <c r="E64" i="34"/>
  <c r="G64" i="34"/>
  <c r="I64" i="34"/>
  <c r="K64" i="34"/>
  <c r="M64" i="34"/>
  <c r="O64" i="34"/>
  <c r="E65" i="34"/>
  <c r="G65" i="34"/>
  <c r="I65" i="34"/>
  <c r="K65" i="34"/>
  <c r="M65" i="34"/>
  <c r="O65" i="34"/>
  <c r="E66" i="34"/>
  <c r="G66" i="34"/>
  <c r="I66" i="34"/>
  <c r="K66" i="34"/>
  <c r="M66" i="34"/>
  <c r="O66" i="34"/>
  <c r="N63" i="20"/>
  <c r="J63" i="34"/>
  <c r="E63" i="34"/>
  <c r="G63" i="34"/>
  <c r="I63" i="34"/>
  <c r="K63" i="34"/>
  <c r="M63" i="34"/>
  <c r="O63" i="34"/>
  <c r="E62" i="34"/>
  <c r="G62" i="34"/>
  <c r="I62" i="34"/>
  <c r="K62" i="34"/>
  <c r="M62" i="34"/>
  <c r="O62" i="34"/>
  <c r="H12" i="1"/>
  <c r="R57" i="7"/>
  <c r="B57" i="34"/>
  <c r="R56" i="7"/>
  <c r="B56" i="34"/>
  <c r="B31" i="180"/>
  <c r="I31" i="31"/>
  <c r="J31" i="31"/>
  <c r="K31" i="31"/>
  <c r="E36" i="30"/>
  <c r="C36" i="30"/>
  <c r="E31" i="30"/>
  <c r="B31" i="30"/>
  <c r="I36" i="28"/>
  <c r="I31" i="28"/>
  <c r="C31" i="29"/>
  <c r="D31" i="29"/>
  <c r="E31" i="29"/>
  <c r="F31" i="29"/>
  <c r="B31" i="29"/>
  <c r="C31" i="11"/>
  <c r="D31" i="11"/>
  <c r="E31" i="11"/>
  <c r="F31" i="11"/>
  <c r="G31" i="11"/>
  <c r="H31" i="11"/>
  <c r="I31" i="11"/>
  <c r="J31" i="11"/>
  <c r="K31" i="11"/>
  <c r="B31" i="11"/>
  <c r="B22" i="11"/>
  <c r="B27" i="11" s="1"/>
  <c r="B26" i="11"/>
  <c r="C31" i="27"/>
  <c r="D31" i="27"/>
  <c r="E31" i="27"/>
  <c r="F31" i="27"/>
  <c r="G31" i="27"/>
  <c r="H31" i="27"/>
  <c r="B31" i="27"/>
  <c r="C31" i="26"/>
  <c r="D31" i="26"/>
  <c r="E31" i="26"/>
  <c r="F31" i="26"/>
  <c r="G31" i="26"/>
  <c r="H31" i="26"/>
  <c r="B31" i="26"/>
  <c r="C31" i="25"/>
  <c r="D31" i="25"/>
  <c r="E31" i="25"/>
  <c r="F31" i="25"/>
  <c r="G31" i="25"/>
  <c r="H31" i="25"/>
  <c r="I31" i="25"/>
  <c r="J31" i="25"/>
  <c r="B31" i="25"/>
  <c r="C31" i="24"/>
  <c r="D31" i="24"/>
  <c r="E31" i="24"/>
  <c r="F31" i="24"/>
  <c r="G31" i="24"/>
  <c r="H31" i="24"/>
  <c r="I31" i="24"/>
  <c r="J31" i="24"/>
  <c r="K31" i="24"/>
  <c r="L31" i="24"/>
  <c r="M31" i="24"/>
  <c r="N31" i="24"/>
  <c r="O31" i="24"/>
  <c r="P31" i="24"/>
  <c r="Q31" i="24"/>
  <c r="C16" i="178"/>
  <c r="C16" i="177"/>
  <c r="G16" i="176"/>
  <c r="E16" i="176"/>
  <c r="C16" i="176"/>
  <c r="Q16" i="22"/>
  <c r="O16" i="22"/>
  <c r="M16" i="22"/>
  <c r="K16" i="22"/>
  <c r="I16" i="22"/>
  <c r="G16" i="22"/>
  <c r="K14" i="22"/>
  <c r="K13" i="22"/>
  <c r="K10" i="22"/>
  <c r="K11" i="22"/>
  <c r="K9" i="22"/>
  <c r="E17" i="22"/>
  <c r="E16" i="22"/>
  <c r="E15" i="22"/>
  <c r="E14" i="22"/>
  <c r="E13" i="22"/>
  <c r="E10" i="22"/>
  <c r="E11" i="22"/>
  <c r="E9" i="22"/>
  <c r="C16" i="22"/>
  <c r="G16" i="21"/>
  <c r="E16" i="21"/>
  <c r="C16" i="21"/>
  <c r="D76" i="17"/>
  <c r="F76" i="17"/>
  <c r="H76" i="17"/>
  <c r="B76" i="17"/>
  <c r="D73" i="17"/>
  <c r="F73" i="17"/>
  <c r="H73" i="17"/>
  <c r="B73" i="17"/>
  <c r="J44" i="20"/>
  <c r="J40" i="20"/>
  <c r="J45" i="20" s="1"/>
  <c r="M15" i="20"/>
  <c r="M14" i="20"/>
  <c r="M13" i="20"/>
  <c r="M12" i="20"/>
  <c r="M10" i="20"/>
  <c r="M11" i="20"/>
  <c r="M9" i="20"/>
  <c r="K14" i="20"/>
  <c r="K13" i="20"/>
  <c r="K11" i="20"/>
  <c r="K9" i="20"/>
  <c r="I14" i="20"/>
  <c r="I13" i="20"/>
  <c r="I11" i="20"/>
  <c r="I9" i="20"/>
  <c r="G14" i="20"/>
  <c r="G13" i="20"/>
  <c r="G10" i="20"/>
  <c r="G11" i="20"/>
  <c r="G9" i="20"/>
  <c r="M8" i="20"/>
  <c r="K8" i="20"/>
  <c r="M18" i="20"/>
  <c r="I18" i="20"/>
  <c r="M17" i="20"/>
  <c r="K17" i="20"/>
  <c r="I17" i="20"/>
  <c r="G17" i="20"/>
  <c r="M16" i="20"/>
  <c r="K16" i="20"/>
  <c r="I16" i="20"/>
  <c r="G16" i="20"/>
  <c r="E16" i="20"/>
  <c r="C16" i="20"/>
  <c r="W17" i="19"/>
  <c r="U17" i="19"/>
  <c r="S17" i="19"/>
  <c r="Q17" i="19"/>
  <c r="O17" i="19"/>
  <c r="M17" i="19"/>
  <c r="K17" i="19"/>
  <c r="I17" i="19"/>
  <c r="G17" i="19"/>
  <c r="E17" i="19"/>
  <c r="W16" i="19"/>
  <c r="U16" i="19"/>
  <c r="S16" i="19"/>
  <c r="Q16" i="19"/>
  <c r="O16" i="19"/>
  <c r="M16" i="19"/>
  <c r="K16" i="19"/>
  <c r="I16" i="19"/>
  <c r="G16" i="19"/>
  <c r="E16" i="19"/>
  <c r="C17" i="19"/>
  <c r="C16" i="19"/>
  <c r="F6" i="17"/>
  <c r="D6" i="17"/>
  <c r="B6" i="17"/>
  <c r="I16" i="17"/>
  <c r="G16" i="17"/>
  <c r="E16" i="17"/>
  <c r="C16" i="17"/>
  <c r="Q16" i="7"/>
  <c r="O16" i="7"/>
  <c r="M16" i="7"/>
  <c r="K16" i="7"/>
  <c r="I16" i="7"/>
  <c r="G16" i="7"/>
  <c r="E16" i="7"/>
  <c r="C16" i="7"/>
  <c r="W16" i="16"/>
  <c r="U16" i="16"/>
  <c r="S16" i="16"/>
  <c r="Q16" i="16"/>
  <c r="O16" i="16"/>
  <c r="M16" i="16"/>
  <c r="K16" i="16"/>
  <c r="I16" i="16"/>
  <c r="G16" i="16"/>
  <c r="E16" i="16"/>
  <c r="C16" i="16"/>
  <c r="C8" i="16"/>
  <c r="AG7" i="185"/>
  <c r="AF7" i="185"/>
  <c r="AF19" i="185"/>
  <c r="AF20" i="185"/>
  <c r="AF21" i="185"/>
  <c r="AF22" i="185"/>
  <c r="AF18" i="185"/>
  <c r="AF14" i="185"/>
  <c r="AF15" i="185"/>
  <c r="AF13" i="185"/>
  <c r="AF12" i="185"/>
  <c r="AF11" i="185"/>
  <c r="AF9" i="185"/>
  <c r="AF6" i="185"/>
  <c r="AF5" i="185"/>
  <c r="AF10" i="185"/>
  <c r="AF17" i="185"/>
  <c r="AF24" i="185" s="1"/>
  <c r="AF26" i="185" s="1"/>
  <c r="AC10" i="185"/>
  <c r="AC17" i="185"/>
  <c r="AC24" i="185" s="1"/>
  <c r="AC26" i="185" s="1"/>
  <c r="Z10" i="185"/>
  <c r="Z17" i="185"/>
  <c r="Z24" i="185" s="1"/>
  <c r="Z26" i="185" s="1"/>
  <c r="W10" i="185"/>
  <c r="W17" i="185"/>
  <c r="W24" i="185" s="1"/>
  <c r="W26" i="185" s="1"/>
  <c r="T10" i="185"/>
  <c r="T17" i="185"/>
  <c r="T24" i="185" s="1"/>
  <c r="T26" i="185" s="1"/>
  <c r="Q10" i="185"/>
  <c r="Q17" i="185"/>
  <c r="Q24" i="185" s="1"/>
  <c r="Q26" i="185" s="1"/>
  <c r="N10" i="185"/>
  <c r="N17" i="185"/>
  <c r="N24" i="185" s="1"/>
  <c r="N26" i="185" s="1"/>
  <c r="K10" i="185"/>
  <c r="K17" i="185"/>
  <c r="K24" i="185" s="1"/>
  <c r="K26" i="185" s="1"/>
  <c r="H10" i="185"/>
  <c r="H17" i="185"/>
  <c r="H24" i="185" s="1"/>
  <c r="H26" i="185" s="1"/>
  <c r="E10" i="185"/>
  <c r="E17" i="185"/>
  <c r="E24" i="185" s="1"/>
  <c r="E26" i="185" s="1"/>
  <c r="B17" i="185"/>
  <c r="B10" i="185"/>
  <c r="B24" i="185" s="1"/>
  <c r="B26" i="185" s="1"/>
  <c r="E47" i="34"/>
  <c r="G47" i="34"/>
  <c r="I47" i="34"/>
  <c r="K47" i="34"/>
  <c r="M47" i="34"/>
  <c r="O47" i="34"/>
  <c r="D4" i="34"/>
  <c r="E48" i="34"/>
  <c r="G48" i="34"/>
  <c r="I48" i="34"/>
  <c r="K48" i="34"/>
  <c r="M48" i="34"/>
  <c r="O48" i="34"/>
  <c r="E53" i="34"/>
  <c r="G53" i="34"/>
  <c r="I53" i="34"/>
  <c r="K53" i="34"/>
  <c r="M53" i="34"/>
  <c r="O53" i="34"/>
  <c r="E51" i="34"/>
  <c r="G51" i="34"/>
  <c r="I51" i="34"/>
  <c r="K51" i="34"/>
  <c r="M51" i="34"/>
  <c r="O51" i="34"/>
  <c r="E37" i="34"/>
  <c r="E38" i="34"/>
  <c r="E39" i="34"/>
  <c r="E41" i="34"/>
  <c r="E42" i="34"/>
  <c r="E43" i="34"/>
  <c r="G37" i="34"/>
  <c r="G38" i="34"/>
  <c r="G39" i="34"/>
  <c r="G41" i="34"/>
  <c r="G42" i="34"/>
  <c r="G43" i="34"/>
  <c r="I37" i="34"/>
  <c r="I38" i="34"/>
  <c r="I39" i="34"/>
  <c r="I41" i="34"/>
  <c r="I42" i="34"/>
  <c r="I43" i="34"/>
  <c r="K37" i="34"/>
  <c r="K38" i="34"/>
  <c r="K39" i="34"/>
  <c r="K41" i="34"/>
  <c r="K42" i="34"/>
  <c r="K43" i="34"/>
  <c r="M37" i="34"/>
  <c r="M38" i="34"/>
  <c r="M39" i="34"/>
  <c r="M41" i="34"/>
  <c r="M42" i="34"/>
  <c r="M43" i="34"/>
  <c r="O37" i="34"/>
  <c r="O38" i="34"/>
  <c r="O39" i="34"/>
  <c r="O41" i="34"/>
  <c r="O42" i="34"/>
  <c r="O43" i="34"/>
  <c r="X62" i="19"/>
  <c r="H62" i="34" s="1"/>
  <c r="B11" i="1" s="1"/>
  <c r="X63" i="19"/>
  <c r="H63" i="34" s="1"/>
  <c r="B12" i="1" s="1"/>
  <c r="C28" i="34"/>
  <c r="E28" i="34"/>
  <c r="G28" i="34"/>
  <c r="I28" i="34"/>
  <c r="K28" i="34"/>
  <c r="O28" i="34"/>
  <c r="Y17" i="19"/>
  <c r="I17" i="34"/>
  <c r="N31" i="33"/>
  <c r="N30" i="33"/>
  <c r="N32" i="33" s="1"/>
  <c r="N66" i="1" s="1"/>
  <c r="K32" i="33"/>
  <c r="K66" i="1" s="1"/>
  <c r="H32" i="33"/>
  <c r="H66" i="1" s="1"/>
  <c r="E32" i="33"/>
  <c r="E66" i="1" s="1"/>
  <c r="B32" i="33"/>
  <c r="B66" i="1" s="1"/>
  <c r="T34" i="6"/>
  <c r="T33" i="6"/>
  <c r="T32" i="6"/>
  <c r="T31" i="6"/>
  <c r="T30" i="6"/>
  <c r="T6" i="6"/>
  <c r="T5" i="6"/>
  <c r="T4" i="6"/>
  <c r="T3" i="6"/>
  <c r="S20" i="6"/>
  <c r="Q20" i="6"/>
  <c r="P20" i="6"/>
  <c r="N20" i="6"/>
  <c r="M20" i="6"/>
  <c r="K20" i="6"/>
  <c r="J20" i="6"/>
  <c r="H20" i="6"/>
  <c r="G20" i="6"/>
  <c r="E20" i="6"/>
  <c r="D20" i="6"/>
  <c r="B20" i="6"/>
  <c r="B53" i="178"/>
  <c r="B50" i="178"/>
  <c r="B53" i="177"/>
  <c r="B50" i="177"/>
  <c r="F53" i="176"/>
  <c r="D53" i="176"/>
  <c r="B53" i="176"/>
  <c r="F50" i="176"/>
  <c r="D50" i="176"/>
  <c r="B50" i="176"/>
  <c r="P53" i="22"/>
  <c r="N53" i="22"/>
  <c r="L53" i="22"/>
  <c r="J53" i="22"/>
  <c r="H53" i="22"/>
  <c r="F53" i="22"/>
  <c r="D53" i="22"/>
  <c r="B53" i="22"/>
  <c r="P50" i="22"/>
  <c r="N50" i="22"/>
  <c r="L50" i="22"/>
  <c r="J50" i="22"/>
  <c r="H50" i="22"/>
  <c r="F50" i="22"/>
  <c r="D50" i="22"/>
  <c r="B50" i="22"/>
  <c r="R66" i="22"/>
  <c r="N66" i="34" s="1"/>
  <c r="E13" i="1" s="1"/>
  <c r="R65" i="22"/>
  <c r="N65" i="34" s="1"/>
  <c r="R64" i="22"/>
  <c r="N64" i="34" s="1"/>
  <c r="E14" i="1" s="1"/>
  <c r="R63" i="22"/>
  <c r="N63" i="34" s="1"/>
  <c r="E12" i="1" s="1"/>
  <c r="R62" i="22"/>
  <c r="N62" i="34" s="1"/>
  <c r="E11" i="1" s="1"/>
  <c r="R58" i="22"/>
  <c r="R57" i="22"/>
  <c r="R56" i="22"/>
  <c r="R55" i="22"/>
  <c r="R53" i="22"/>
  <c r="N53" i="34" s="1"/>
  <c r="R52" i="22"/>
  <c r="R51" i="22"/>
  <c r="N51" i="34" s="1"/>
  <c r="R50" i="22"/>
  <c r="R49" i="22"/>
  <c r="R48" i="22"/>
  <c r="N48" i="34" s="1"/>
  <c r="R47" i="22"/>
  <c r="N47" i="34" s="1"/>
  <c r="R43" i="22"/>
  <c r="N43" i="34" s="1"/>
  <c r="R42" i="22"/>
  <c r="N42" i="34" s="1"/>
  <c r="R41" i="22"/>
  <c r="N41" i="34" s="1"/>
  <c r="R39" i="22"/>
  <c r="N39" i="34" s="1"/>
  <c r="R38" i="22"/>
  <c r="N38" i="34" s="1"/>
  <c r="R37" i="22"/>
  <c r="N37" i="34" s="1"/>
  <c r="N40" i="34" s="1"/>
  <c r="S16" i="22"/>
  <c r="R18" i="22"/>
  <c r="R17" i="22"/>
  <c r="N17" i="34" s="1"/>
  <c r="R16" i="22"/>
  <c r="R15" i="22"/>
  <c r="R14" i="22"/>
  <c r="R13" i="22"/>
  <c r="R12" i="22"/>
  <c r="R11" i="22"/>
  <c r="R10" i="22"/>
  <c r="R9" i="22"/>
  <c r="R8" i="22"/>
  <c r="F53" i="21"/>
  <c r="D53" i="21"/>
  <c r="B53" i="21"/>
  <c r="F50" i="21"/>
  <c r="D50" i="21"/>
  <c r="B50" i="21"/>
  <c r="L53" i="20"/>
  <c r="J53" i="20"/>
  <c r="H53" i="20"/>
  <c r="F53" i="20"/>
  <c r="D53" i="20"/>
  <c r="B53" i="20"/>
  <c r="L50" i="20"/>
  <c r="J50" i="20"/>
  <c r="H50" i="20"/>
  <c r="F50" i="20"/>
  <c r="D50" i="20"/>
  <c r="B50" i="20"/>
  <c r="N66" i="20"/>
  <c r="J66" i="34" s="1"/>
  <c r="H13" i="1" s="1"/>
  <c r="N65" i="20"/>
  <c r="J65" i="34" s="1"/>
  <c r="N64" i="20"/>
  <c r="J64" i="34" s="1"/>
  <c r="H14" i="1" s="1"/>
  <c r="N62" i="20"/>
  <c r="J62" i="34" s="1"/>
  <c r="H11" i="1" s="1"/>
  <c r="N58" i="20"/>
  <c r="N57" i="20"/>
  <c r="N56" i="20"/>
  <c r="N55" i="20"/>
  <c r="N53" i="20"/>
  <c r="J53" i="34" s="1"/>
  <c r="N52" i="20"/>
  <c r="N51" i="20"/>
  <c r="J51" i="34" s="1"/>
  <c r="N50" i="20"/>
  <c r="N49" i="20"/>
  <c r="N48" i="20"/>
  <c r="J48" i="34" s="1"/>
  <c r="N47" i="20"/>
  <c r="J47" i="34" s="1"/>
  <c r="N43" i="20"/>
  <c r="J43" i="34" s="1"/>
  <c r="N42" i="20"/>
  <c r="J42" i="34" s="1"/>
  <c r="N41" i="20"/>
  <c r="J41" i="34" s="1"/>
  <c r="J44" i="34" s="1"/>
  <c r="N39" i="20"/>
  <c r="J39" i="34" s="1"/>
  <c r="N38" i="20"/>
  <c r="J38" i="34" s="1"/>
  <c r="N37" i="20"/>
  <c r="J37" i="34" s="1"/>
  <c r="N27" i="20"/>
  <c r="N26" i="20"/>
  <c r="N25" i="20"/>
  <c r="N24" i="20"/>
  <c r="N23" i="20"/>
  <c r="N22" i="20"/>
  <c r="N21" i="20"/>
  <c r="O16" i="20"/>
  <c r="N18" i="20"/>
  <c r="N17" i="20"/>
  <c r="J17" i="34" s="1"/>
  <c r="N16" i="20"/>
  <c r="N15" i="20"/>
  <c r="N14" i="20"/>
  <c r="N13" i="20"/>
  <c r="N12" i="20"/>
  <c r="N11" i="20"/>
  <c r="N10" i="20"/>
  <c r="N9" i="20"/>
  <c r="N8" i="20"/>
  <c r="N5" i="20"/>
  <c r="N4" i="20"/>
  <c r="J4" i="34" s="1"/>
  <c r="V53" i="19"/>
  <c r="T53" i="19"/>
  <c r="R53" i="19"/>
  <c r="P53" i="19"/>
  <c r="N53" i="19"/>
  <c r="L53" i="19"/>
  <c r="J53" i="19"/>
  <c r="H53" i="19"/>
  <c r="F53" i="19"/>
  <c r="D53" i="19"/>
  <c r="B53" i="19"/>
  <c r="V50" i="19"/>
  <c r="T50" i="19"/>
  <c r="R50" i="19"/>
  <c r="P50" i="19"/>
  <c r="N50" i="19"/>
  <c r="L50" i="19"/>
  <c r="J50" i="19"/>
  <c r="H50" i="19"/>
  <c r="F50" i="19"/>
  <c r="D50" i="19"/>
  <c r="B50" i="19"/>
  <c r="B67" i="19"/>
  <c r="X66" i="19"/>
  <c r="H66" i="34" s="1"/>
  <c r="B13" i="1" s="1"/>
  <c r="X65" i="19"/>
  <c r="H65" i="34" s="1"/>
  <c r="X64" i="19"/>
  <c r="H64" i="34" s="1"/>
  <c r="B14" i="1" s="1"/>
  <c r="X57" i="19"/>
  <c r="X56" i="19"/>
  <c r="X55" i="19"/>
  <c r="X58" i="19"/>
  <c r="X53" i="19"/>
  <c r="H53" i="34" s="1"/>
  <c r="X52" i="19"/>
  <c r="X51" i="19"/>
  <c r="H51" i="34" s="1"/>
  <c r="X50" i="19"/>
  <c r="X49" i="19"/>
  <c r="X48" i="19"/>
  <c r="H48" i="34" s="1"/>
  <c r="X47" i="19"/>
  <c r="H47" i="34" s="1"/>
  <c r="X43" i="19"/>
  <c r="H43" i="34" s="1"/>
  <c r="X42" i="19"/>
  <c r="H42" i="34" s="1"/>
  <c r="X41" i="19"/>
  <c r="H41" i="34" s="1"/>
  <c r="H44" i="34" s="1"/>
  <c r="X39" i="19"/>
  <c r="H39" i="34" s="1"/>
  <c r="X38" i="19"/>
  <c r="H38" i="34" s="1"/>
  <c r="X37" i="19"/>
  <c r="H37" i="34" s="1"/>
  <c r="X26" i="19"/>
  <c r="X25" i="19"/>
  <c r="X23" i="19"/>
  <c r="X21" i="19"/>
  <c r="Y16" i="19"/>
  <c r="X18" i="19"/>
  <c r="X17" i="19"/>
  <c r="H17" i="34" s="1"/>
  <c r="X16" i="19"/>
  <c r="X15" i="19"/>
  <c r="X14" i="19"/>
  <c r="X13" i="19"/>
  <c r="X12" i="19"/>
  <c r="X11" i="19"/>
  <c r="X10" i="19"/>
  <c r="X9" i="19"/>
  <c r="X8" i="19"/>
  <c r="X5" i="19"/>
  <c r="X4" i="19"/>
  <c r="H4" i="34" s="1"/>
  <c r="H53" i="17"/>
  <c r="F53" i="17"/>
  <c r="D53" i="17"/>
  <c r="B53" i="17"/>
  <c r="H50" i="17"/>
  <c r="F50" i="17"/>
  <c r="D50" i="17"/>
  <c r="B50" i="17"/>
  <c r="P53" i="7"/>
  <c r="N53" i="7"/>
  <c r="L53" i="7"/>
  <c r="J53" i="7"/>
  <c r="H53" i="7"/>
  <c r="F53" i="7"/>
  <c r="D53" i="7"/>
  <c r="B53" i="7"/>
  <c r="R53" i="7" s="1"/>
  <c r="B53" i="34" s="1"/>
  <c r="R58" i="7"/>
  <c r="R55" i="7"/>
  <c r="H54" i="7"/>
  <c r="P54" i="7"/>
  <c r="R52" i="7"/>
  <c r="R51" i="7"/>
  <c r="B51" i="34" s="1"/>
  <c r="R49" i="7"/>
  <c r="R48" i="7"/>
  <c r="B48" i="34" s="1"/>
  <c r="R47" i="7"/>
  <c r="B47" i="34" s="1"/>
  <c r="R43" i="7"/>
  <c r="B43" i="34" s="1"/>
  <c r="R42" i="7"/>
  <c r="B42" i="34" s="1"/>
  <c r="R41" i="7"/>
  <c r="B41" i="34" s="1"/>
  <c r="R39" i="7"/>
  <c r="B39" i="34" s="1"/>
  <c r="R38" i="7"/>
  <c r="B38" i="34" s="1"/>
  <c r="R37" i="7"/>
  <c r="B37" i="34" s="1"/>
  <c r="R27" i="7"/>
  <c r="R26" i="7"/>
  <c r="R25" i="7"/>
  <c r="R24" i="7"/>
  <c r="R23" i="7"/>
  <c r="R22" i="7"/>
  <c r="R21" i="7"/>
  <c r="S16" i="7"/>
  <c r="R19" i="7"/>
  <c r="R18" i="7"/>
  <c r="R17" i="7"/>
  <c r="B17" i="34" s="1"/>
  <c r="R16" i="7"/>
  <c r="R15" i="7"/>
  <c r="R14" i="7"/>
  <c r="R13" i="7"/>
  <c r="R12" i="7"/>
  <c r="R11" i="7"/>
  <c r="R10" i="7"/>
  <c r="R9" i="7"/>
  <c r="R8" i="7"/>
  <c r="X58" i="16"/>
  <c r="X57" i="16"/>
  <c r="X56" i="16"/>
  <c r="X55" i="16"/>
  <c r="X52" i="16"/>
  <c r="X51" i="16"/>
  <c r="D51" i="34" s="1"/>
  <c r="X49" i="16"/>
  <c r="X48" i="16"/>
  <c r="D48" i="34" s="1"/>
  <c r="X47" i="16"/>
  <c r="D47" i="34" s="1"/>
  <c r="D60" i="34" s="1"/>
  <c r="X43" i="16"/>
  <c r="D43" i="34" s="1"/>
  <c r="X42" i="16"/>
  <c r="D42" i="34" s="1"/>
  <c r="X41" i="16"/>
  <c r="D41" i="34" s="1"/>
  <c r="D44" i="34" s="1"/>
  <c r="X39" i="16"/>
  <c r="D39" i="34" s="1"/>
  <c r="X38" i="16"/>
  <c r="D38" i="34" s="1"/>
  <c r="X37" i="16"/>
  <c r="D37" i="34" s="1"/>
  <c r="D40" i="34" s="1"/>
  <c r="D45" i="34" s="1"/>
  <c r="C15" i="16"/>
  <c r="X27" i="16"/>
  <c r="X26" i="16"/>
  <c r="X25" i="16"/>
  <c r="X24" i="16"/>
  <c r="X23" i="16"/>
  <c r="X22" i="16"/>
  <c r="X21" i="16"/>
  <c r="Y16" i="16"/>
  <c r="X18" i="16"/>
  <c r="X17" i="16"/>
  <c r="D17" i="34" s="1"/>
  <c r="X16" i="16"/>
  <c r="X15" i="16"/>
  <c r="X14" i="16"/>
  <c r="X13" i="16"/>
  <c r="X12" i="16"/>
  <c r="X11" i="16"/>
  <c r="X10" i="16"/>
  <c r="X9" i="16"/>
  <c r="X8" i="16"/>
  <c r="P50" i="7"/>
  <c r="N50" i="7"/>
  <c r="N54" i="7" s="1"/>
  <c r="L50" i="7"/>
  <c r="L54" i="7" s="1"/>
  <c r="J50" i="7"/>
  <c r="J54" i="7" s="1"/>
  <c r="H50" i="7"/>
  <c r="F50" i="7"/>
  <c r="F54" i="7" s="1"/>
  <c r="D50" i="7"/>
  <c r="D54" i="7" s="1"/>
  <c r="B50" i="7"/>
  <c r="B54" i="7" s="1"/>
  <c r="E11" i="5"/>
  <c r="C11" i="5"/>
  <c r="V50" i="16"/>
  <c r="T50" i="16"/>
  <c r="R50" i="16"/>
  <c r="P50" i="16"/>
  <c r="N50" i="16"/>
  <c r="L50" i="16"/>
  <c r="J50" i="16"/>
  <c r="H50" i="16"/>
  <c r="F50" i="16"/>
  <c r="D50" i="16"/>
  <c r="B50" i="16"/>
  <c r="X50" i="16" s="1"/>
  <c r="D50" i="34" s="1"/>
  <c r="Q17" i="1" s="1"/>
  <c r="V53" i="16"/>
  <c r="T53" i="16"/>
  <c r="R53" i="16"/>
  <c r="P53" i="16"/>
  <c r="N53" i="16"/>
  <c r="L53" i="16"/>
  <c r="J53" i="16"/>
  <c r="H53" i="16"/>
  <c r="F53" i="16"/>
  <c r="D53" i="16"/>
  <c r="B53" i="16"/>
  <c r="P28" i="33"/>
  <c r="M28" i="33"/>
  <c r="J28" i="33"/>
  <c r="G28" i="33"/>
  <c r="D28" i="33"/>
  <c r="N28" i="33"/>
  <c r="K28" i="33"/>
  <c r="H28" i="33"/>
  <c r="E28" i="33"/>
  <c r="B28" i="33"/>
  <c r="P24" i="33"/>
  <c r="M24" i="33"/>
  <c r="J24" i="33"/>
  <c r="G24" i="33"/>
  <c r="D24" i="33"/>
  <c r="N24" i="33"/>
  <c r="K24" i="33"/>
  <c r="H24" i="33"/>
  <c r="E24" i="33"/>
  <c r="B24" i="33"/>
  <c r="D48" i="5"/>
  <c r="C39" i="184" s="1"/>
  <c r="F48" i="5"/>
  <c r="E39" i="184" s="1"/>
  <c r="H48" i="5"/>
  <c r="I39" i="184" s="1"/>
  <c r="F48" i="179"/>
  <c r="N48" i="5" s="1"/>
  <c r="C48" i="180"/>
  <c r="O48" i="5" s="1"/>
  <c r="L39" i="184"/>
  <c r="C44" i="180"/>
  <c r="C43" i="180"/>
  <c r="C41" i="180"/>
  <c r="C40" i="180"/>
  <c r="C42" i="180" s="1"/>
  <c r="O42" i="5" s="1"/>
  <c r="C45" i="180"/>
  <c r="O45" i="5" s="1"/>
  <c r="B45" i="180"/>
  <c r="B42" i="180"/>
  <c r="C25" i="180"/>
  <c r="C24" i="180"/>
  <c r="C23" i="180"/>
  <c r="C21" i="180"/>
  <c r="C20" i="180"/>
  <c r="C19" i="180"/>
  <c r="B18" i="180"/>
  <c r="C18" i="180" s="1"/>
  <c r="C7" i="180"/>
  <c r="C17" i="180"/>
  <c r="C16" i="180"/>
  <c r="C15" i="180"/>
  <c r="C14" i="180"/>
  <c r="C13" i="180"/>
  <c r="C12" i="180"/>
  <c r="C11" i="180"/>
  <c r="C10" i="180"/>
  <c r="C9" i="180"/>
  <c r="C8" i="180"/>
  <c r="C6" i="180"/>
  <c r="F25" i="179"/>
  <c r="F24" i="179"/>
  <c r="F23" i="179"/>
  <c r="F21" i="179"/>
  <c r="F20" i="179"/>
  <c r="F19" i="179"/>
  <c r="F44" i="179"/>
  <c r="F45" i="179" s="1"/>
  <c r="N45" i="5" s="1"/>
  <c r="AI43" i="1" s="1"/>
  <c r="F43" i="179"/>
  <c r="F41" i="179"/>
  <c r="F40" i="179"/>
  <c r="F42" i="179"/>
  <c r="N42" i="5" s="1"/>
  <c r="E45" i="179"/>
  <c r="D45" i="179"/>
  <c r="C45" i="179"/>
  <c r="B45" i="179"/>
  <c r="E42" i="179"/>
  <c r="D42" i="179"/>
  <c r="C42" i="179"/>
  <c r="B42" i="179"/>
  <c r="F17" i="179"/>
  <c r="F16" i="179"/>
  <c r="F15" i="179"/>
  <c r="F14" i="179"/>
  <c r="F13" i="179"/>
  <c r="F12" i="179"/>
  <c r="F11" i="179"/>
  <c r="F10" i="179"/>
  <c r="F9" i="179"/>
  <c r="F8" i="179"/>
  <c r="F7" i="179"/>
  <c r="F6" i="179"/>
  <c r="F18" i="179"/>
  <c r="N18" i="5" s="1"/>
  <c r="E18" i="179"/>
  <c r="D18" i="179"/>
  <c r="C18" i="179"/>
  <c r="B18" i="179"/>
  <c r="L44" i="31"/>
  <c r="L43" i="31"/>
  <c r="L41" i="31"/>
  <c r="L42" i="31" s="1"/>
  <c r="K42" i="5" s="1"/>
  <c r="AF42" i="1" s="1"/>
  <c r="L40" i="31"/>
  <c r="L45" i="31"/>
  <c r="K45" i="5" s="1"/>
  <c r="AF43" i="1" s="1"/>
  <c r="K45" i="31"/>
  <c r="J45" i="31"/>
  <c r="I45" i="31"/>
  <c r="H45" i="31"/>
  <c r="G45" i="31"/>
  <c r="F45" i="31"/>
  <c r="E45" i="31"/>
  <c r="D45" i="31"/>
  <c r="C45" i="31"/>
  <c r="B45" i="31"/>
  <c r="K42" i="31"/>
  <c r="J42" i="31"/>
  <c r="I42" i="31"/>
  <c r="H42" i="31"/>
  <c r="G42" i="31"/>
  <c r="F42" i="31"/>
  <c r="E42" i="31"/>
  <c r="D42" i="31"/>
  <c r="C42" i="31"/>
  <c r="B42" i="31"/>
  <c r="L25" i="31"/>
  <c r="L24" i="31"/>
  <c r="L23" i="31"/>
  <c r="L21" i="31"/>
  <c r="L20" i="31"/>
  <c r="L19" i="31"/>
  <c r="L17" i="31"/>
  <c r="L16" i="31"/>
  <c r="L15" i="31"/>
  <c r="L14" i="31"/>
  <c r="L13" i="31"/>
  <c r="L12" i="31"/>
  <c r="L11" i="31"/>
  <c r="K11" i="5" s="1"/>
  <c r="L10" i="31"/>
  <c r="L9" i="31"/>
  <c r="L8" i="31"/>
  <c r="L7" i="31"/>
  <c r="L6" i="31"/>
  <c r="L18" i="31"/>
  <c r="K18" i="31"/>
  <c r="J18" i="31"/>
  <c r="I18" i="31"/>
  <c r="H18" i="31"/>
  <c r="G18" i="31"/>
  <c r="F18" i="31"/>
  <c r="E18" i="31"/>
  <c r="D18" i="31"/>
  <c r="C18" i="31"/>
  <c r="B18" i="31"/>
  <c r="H44" i="30"/>
  <c r="H43" i="30"/>
  <c r="H41" i="30"/>
  <c r="H40" i="30"/>
  <c r="G45" i="30"/>
  <c r="F45" i="30"/>
  <c r="E45" i="30"/>
  <c r="D45" i="30"/>
  <c r="C45" i="30"/>
  <c r="H45" i="30" s="1"/>
  <c r="J45" i="5" s="1"/>
  <c r="AC43" i="1" s="1"/>
  <c r="B45" i="30"/>
  <c r="G42" i="30"/>
  <c r="F42" i="30"/>
  <c r="E42" i="30"/>
  <c r="D42" i="30"/>
  <c r="C42" i="30"/>
  <c r="B42" i="30"/>
  <c r="H25" i="30"/>
  <c r="H24" i="30"/>
  <c r="H23" i="30"/>
  <c r="H21" i="30"/>
  <c r="H20" i="30"/>
  <c r="H19" i="30"/>
  <c r="H17" i="30"/>
  <c r="H16" i="30"/>
  <c r="H15" i="30"/>
  <c r="H14" i="30"/>
  <c r="H13" i="30"/>
  <c r="H12" i="30"/>
  <c r="H11" i="30"/>
  <c r="J11" i="5" s="1"/>
  <c r="H10" i="30"/>
  <c r="H9" i="30"/>
  <c r="H8" i="30"/>
  <c r="H7" i="30"/>
  <c r="H6" i="30"/>
  <c r="H18" i="30"/>
  <c r="G18" i="30"/>
  <c r="F18" i="30"/>
  <c r="E18" i="30"/>
  <c r="D18" i="30"/>
  <c r="C18" i="30"/>
  <c r="B18" i="30"/>
  <c r="K48" i="28"/>
  <c r="K47" i="28"/>
  <c r="H47" i="5" s="1"/>
  <c r="Z44" i="1" s="1"/>
  <c r="K44" i="28"/>
  <c r="K43" i="28"/>
  <c r="K41" i="28"/>
  <c r="K42" i="28" s="1"/>
  <c r="H42" i="5" s="1"/>
  <c r="Z42" i="1" s="1"/>
  <c r="K40" i="28"/>
  <c r="K45" i="28"/>
  <c r="H45" i="5" s="1"/>
  <c r="Z43" i="1" s="1"/>
  <c r="J45" i="28"/>
  <c r="I45" i="28"/>
  <c r="H45" i="28"/>
  <c r="G45" i="28"/>
  <c r="F45" i="28"/>
  <c r="E45" i="28"/>
  <c r="D45" i="28"/>
  <c r="C45" i="28"/>
  <c r="B45" i="28"/>
  <c r="J42" i="28"/>
  <c r="I42" i="28"/>
  <c r="H42" i="28"/>
  <c r="G42" i="28"/>
  <c r="F42" i="28"/>
  <c r="E42" i="28"/>
  <c r="D42" i="28"/>
  <c r="C42" i="28"/>
  <c r="B42" i="28"/>
  <c r="K25" i="28"/>
  <c r="K24" i="28"/>
  <c r="K23" i="28"/>
  <c r="K21" i="28"/>
  <c r="K20" i="28"/>
  <c r="K19" i="28"/>
  <c r="K17" i="28"/>
  <c r="K16" i="28"/>
  <c r="K15" i="28"/>
  <c r="K14" i="28"/>
  <c r="K13" i="28"/>
  <c r="K12" i="28"/>
  <c r="K11" i="28"/>
  <c r="H11" i="5" s="1"/>
  <c r="K10" i="28"/>
  <c r="K9" i="28"/>
  <c r="K8" i="28"/>
  <c r="K7" i="28"/>
  <c r="K6" i="28"/>
  <c r="K18" i="28" s="1"/>
  <c r="J18" i="28"/>
  <c r="I18" i="28"/>
  <c r="H18" i="28"/>
  <c r="G18" i="28"/>
  <c r="F18" i="28"/>
  <c r="E18" i="28"/>
  <c r="D18" i="28"/>
  <c r="C18" i="28"/>
  <c r="B18" i="28"/>
  <c r="F45" i="29"/>
  <c r="E45" i="29"/>
  <c r="D45" i="29"/>
  <c r="C45" i="29"/>
  <c r="B45" i="29"/>
  <c r="G45" i="29" s="1"/>
  <c r="I45" i="5" s="1"/>
  <c r="W43" i="1" s="1"/>
  <c r="G44" i="29"/>
  <c r="G43" i="29"/>
  <c r="G41" i="29"/>
  <c r="G40" i="29"/>
  <c r="F42" i="29"/>
  <c r="E42" i="29"/>
  <c r="E46" i="29" s="1"/>
  <c r="D42" i="29"/>
  <c r="C42" i="29"/>
  <c r="C46" i="29" s="1"/>
  <c r="B42" i="29"/>
  <c r="G25" i="29"/>
  <c r="G24" i="29"/>
  <c r="G23" i="29"/>
  <c r="G21" i="29"/>
  <c r="G20" i="29"/>
  <c r="G19" i="29"/>
  <c r="G17" i="29"/>
  <c r="G16" i="29"/>
  <c r="G15" i="29"/>
  <c r="G14" i="29"/>
  <c r="G13" i="29"/>
  <c r="G12" i="29"/>
  <c r="G11" i="29"/>
  <c r="I11" i="5" s="1"/>
  <c r="G10" i="29"/>
  <c r="G9" i="29"/>
  <c r="G8" i="29"/>
  <c r="G7" i="29"/>
  <c r="G6" i="29"/>
  <c r="G18" i="29"/>
  <c r="F18" i="29"/>
  <c r="E18" i="29"/>
  <c r="D18" i="29"/>
  <c r="C18" i="29"/>
  <c r="B18" i="29"/>
  <c r="H45" i="27"/>
  <c r="G45" i="27"/>
  <c r="F45" i="27"/>
  <c r="E45" i="27"/>
  <c r="D45" i="27"/>
  <c r="C45" i="27"/>
  <c r="B45" i="27"/>
  <c r="I45" i="27" s="1"/>
  <c r="G45" i="5" s="1"/>
  <c r="N43" i="1" s="1"/>
  <c r="H42" i="27"/>
  <c r="G42" i="27"/>
  <c r="F42" i="27"/>
  <c r="E42" i="27"/>
  <c r="D42" i="27"/>
  <c r="C42" i="27"/>
  <c r="I42" i="27" s="1"/>
  <c r="G42" i="5" s="1"/>
  <c r="N42" i="1" s="1"/>
  <c r="B42" i="27"/>
  <c r="H45" i="26"/>
  <c r="H46" i="26" s="1"/>
  <c r="G45" i="26"/>
  <c r="F45" i="26"/>
  <c r="F46" i="26" s="1"/>
  <c r="E45" i="26"/>
  <c r="D45" i="26"/>
  <c r="D46" i="26" s="1"/>
  <c r="C45" i="26"/>
  <c r="B45" i="26"/>
  <c r="H42" i="26"/>
  <c r="G42" i="26"/>
  <c r="G46" i="26" s="1"/>
  <c r="F42" i="26"/>
  <c r="E42" i="26"/>
  <c r="D42" i="26"/>
  <c r="C42" i="26"/>
  <c r="C46" i="26" s="1"/>
  <c r="B42" i="26"/>
  <c r="I48" i="26"/>
  <c r="I47" i="26"/>
  <c r="F47" i="5" s="1"/>
  <c r="K44" i="1" s="1"/>
  <c r="E46" i="26"/>
  <c r="I44" i="26"/>
  <c r="I43" i="26"/>
  <c r="I41" i="26"/>
  <c r="I40" i="26"/>
  <c r="I38" i="26"/>
  <c r="I35" i="26"/>
  <c r="F35" i="5" s="1"/>
  <c r="K37" i="1" s="1"/>
  <c r="I34" i="26"/>
  <c r="F34" i="5" s="1"/>
  <c r="I33" i="26"/>
  <c r="F33" i="5" s="1"/>
  <c r="I30" i="26"/>
  <c r="F30" i="5" s="1"/>
  <c r="I29" i="26"/>
  <c r="I25" i="26"/>
  <c r="I24" i="26"/>
  <c r="I23" i="26"/>
  <c r="I21" i="26"/>
  <c r="I20" i="26"/>
  <c r="I19" i="26"/>
  <c r="I17" i="26"/>
  <c r="I16" i="26"/>
  <c r="I15" i="26"/>
  <c r="I14" i="26"/>
  <c r="I13" i="26"/>
  <c r="I12" i="26"/>
  <c r="I11" i="26"/>
  <c r="F11" i="5" s="1"/>
  <c r="I10" i="26"/>
  <c r="I9" i="26"/>
  <c r="I8" i="26"/>
  <c r="I7" i="26"/>
  <c r="I6" i="26"/>
  <c r="J45" i="25"/>
  <c r="I45" i="25"/>
  <c r="H45" i="25"/>
  <c r="G45" i="25"/>
  <c r="F45" i="25"/>
  <c r="E45" i="25"/>
  <c r="D45" i="25"/>
  <c r="C45" i="25"/>
  <c r="B45" i="25"/>
  <c r="K45" i="25" s="1"/>
  <c r="E45" i="5" s="1"/>
  <c r="H43" i="1" s="1"/>
  <c r="J42" i="25"/>
  <c r="I42" i="25"/>
  <c r="H42" i="25"/>
  <c r="G42" i="25"/>
  <c r="F42" i="25"/>
  <c r="E42" i="25"/>
  <c r="D42" i="25"/>
  <c r="C42" i="25"/>
  <c r="K42" i="25" s="1"/>
  <c r="E42" i="5" s="1"/>
  <c r="H42" i="1" s="1"/>
  <c r="B42" i="25"/>
  <c r="Q45" i="24"/>
  <c r="P45" i="24"/>
  <c r="O45" i="24"/>
  <c r="N45" i="24"/>
  <c r="M45" i="24"/>
  <c r="L45" i="24"/>
  <c r="K45" i="24"/>
  <c r="J45" i="24"/>
  <c r="I45" i="24"/>
  <c r="H45" i="24"/>
  <c r="G45" i="24"/>
  <c r="F45" i="24"/>
  <c r="E45" i="24"/>
  <c r="D45" i="24"/>
  <c r="C45" i="24"/>
  <c r="R45" i="24" s="1"/>
  <c r="D45" i="5" s="1"/>
  <c r="E43" i="1" s="1"/>
  <c r="B45" i="24"/>
  <c r="Q42" i="24"/>
  <c r="P42" i="24"/>
  <c r="O42" i="24"/>
  <c r="N42" i="24"/>
  <c r="M42" i="24"/>
  <c r="L42" i="24"/>
  <c r="K42" i="24"/>
  <c r="J42" i="24"/>
  <c r="I42" i="24"/>
  <c r="H42" i="24"/>
  <c r="G42" i="24"/>
  <c r="F42" i="24"/>
  <c r="E42" i="24"/>
  <c r="D42" i="24"/>
  <c r="C42" i="24"/>
  <c r="R42" i="24" s="1"/>
  <c r="D42" i="5" s="1"/>
  <c r="E42" i="1" s="1"/>
  <c r="B42" i="24"/>
  <c r="J53" i="131"/>
  <c r="C53" i="5" s="1"/>
  <c r="J48" i="131"/>
  <c r="C48" i="5" s="1"/>
  <c r="J47" i="131"/>
  <c r="C47" i="5" s="1"/>
  <c r="B44" i="1" s="1"/>
  <c r="J44" i="131"/>
  <c r="C44" i="5" s="1"/>
  <c r="J43" i="131"/>
  <c r="C43" i="5" s="1"/>
  <c r="J41" i="131"/>
  <c r="C41" i="5" s="1"/>
  <c r="J40" i="131"/>
  <c r="C40" i="5" s="1"/>
  <c r="J38" i="131"/>
  <c r="J35" i="131"/>
  <c r="C35" i="5" s="1"/>
  <c r="B37" i="1" s="1"/>
  <c r="J34" i="131"/>
  <c r="J30" i="131"/>
  <c r="C30" i="5" s="1"/>
  <c r="J29" i="131"/>
  <c r="C29" i="5" s="1"/>
  <c r="C31" i="5" s="1"/>
  <c r="J25" i="131"/>
  <c r="J24" i="131"/>
  <c r="J23" i="131"/>
  <c r="J21" i="131"/>
  <c r="J20" i="131"/>
  <c r="J19" i="131"/>
  <c r="J17" i="131"/>
  <c r="J16" i="131"/>
  <c r="J15" i="131"/>
  <c r="J14" i="131"/>
  <c r="J13" i="131"/>
  <c r="J12" i="131"/>
  <c r="J11" i="131"/>
  <c r="J10" i="131"/>
  <c r="J9" i="131"/>
  <c r="J8" i="131"/>
  <c r="J7" i="131"/>
  <c r="J6" i="131"/>
  <c r="J18" i="131" s="1"/>
  <c r="I45" i="131"/>
  <c r="H45" i="131"/>
  <c r="G45" i="131"/>
  <c r="F45" i="131"/>
  <c r="E45" i="131"/>
  <c r="D45" i="131"/>
  <c r="C45" i="131"/>
  <c r="B45" i="131"/>
  <c r="J45" i="131" s="1"/>
  <c r="C45" i="5" s="1"/>
  <c r="B43" i="1" s="1"/>
  <c r="I42" i="131"/>
  <c r="H42" i="131"/>
  <c r="G42" i="131"/>
  <c r="F42" i="131"/>
  <c r="E42" i="131"/>
  <c r="D42" i="131"/>
  <c r="C42" i="131"/>
  <c r="B42" i="131"/>
  <c r="J42" i="131" s="1"/>
  <c r="C42" i="5" s="1"/>
  <c r="B42" i="1" s="1"/>
  <c r="K45" i="11"/>
  <c r="J45" i="11"/>
  <c r="I45" i="11"/>
  <c r="H45" i="11"/>
  <c r="G45" i="11"/>
  <c r="F45" i="11"/>
  <c r="E45" i="11"/>
  <c r="D45" i="11"/>
  <c r="C45" i="11"/>
  <c r="B45" i="11"/>
  <c r="K42" i="11"/>
  <c r="J42" i="11"/>
  <c r="I42" i="11"/>
  <c r="H42" i="11"/>
  <c r="G42" i="11"/>
  <c r="F42" i="11"/>
  <c r="E42" i="11"/>
  <c r="D42" i="11"/>
  <c r="C42" i="11"/>
  <c r="L42" i="11" s="1"/>
  <c r="B42" i="5" s="1"/>
  <c r="T42" i="1" s="1"/>
  <c r="B42" i="11"/>
  <c r="L45" i="11"/>
  <c r="B45" i="5" s="1"/>
  <c r="T43" i="1" s="1"/>
  <c r="L44" i="11"/>
  <c r="L43" i="11"/>
  <c r="L41" i="11"/>
  <c r="L40" i="11"/>
  <c r="L25" i="11"/>
  <c r="B25" i="5" s="1"/>
  <c r="L24" i="11"/>
  <c r="B24" i="5" s="1"/>
  <c r="L23" i="11"/>
  <c r="B23" i="5" s="1"/>
  <c r="L21" i="11"/>
  <c r="B21" i="5" s="1"/>
  <c r="L20" i="11"/>
  <c r="B20" i="5" s="1"/>
  <c r="L19" i="11"/>
  <c r="B19" i="5" s="1"/>
  <c r="L17" i="11"/>
  <c r="B17" i="5" s="1"/>
  <c r="L16" i="11"/>
  <c r="B16" i="5" s="1"/>
  <c r="L15" i="11"/>
  <c r="L14" i="11"/>
  <c r="L13" i="11"/>
  <c r="B13" i="5" s="1"/>
  <c r="L12" i="11"/>
  <c r="B12" i="5" s="1"/>
  <c r="L11" i="11"/>
  <c r="B11" i="5" s="1"/>
  <c r="L10" i="11"/>
  <c r="L9" i="11"/>
  <c r="B9" i="5" s="1"/>
  <c r="L8" i="11"/>
  <c r="B8" i="5" s="1"/>
  <c r="L7" i="11"/>
  <c r="B7" i="5" s="1"/>
  <c r="L6" i="11"/>
  <c r="B6" i="5" s="1"/>
  <c r="L18" i="11"/>
  <c r="K18" i="11"/>
  <c r="J18" i="11"/>
  <c r="I18" i="11"/>
  <c r="H18" i="11"/>
  <c r="G18" i="11"/>
  <c r="F18" i="11"/>
  <c r="E18" i="11"/>
  <c r="D18" i="11"/>
  <c r="C18" i="11"/>
  <c r="B18" i="11"/>
  <c r="G48" i="29"/>
  <c r="I48" i="5" s="1"/>
  <c r="H39" i="184" s="1"/>
  <c r="F39" i="184"/>
  <c r="K48" i="25"/>
  <c r="E48" i="5" s="1"/>
  <c r="D39" i="184" s="1"/>
  <c r="B39" i="184"/>
  <c r="I48" i="27"/>
  <c r="G48" i="5" s="1"/>
  <c r="I47" i="27"/>
  <c r="G47" i="5" s="1"/>
  <c r="N44" i="1" s="1"/>
  <c r="I44" i="27"/>
  <c r="I43" i="27"/>
  <c r="I41" i="27"/>
  <c r="I40" i="27"/>
  <c r="I25" i="27"/>
  <c r="I24" i="27"/>
  <c r="I23" i="27"/>
  <c r="I21" i="27"/>
  <c r="I20" i="27"/>
  <c r="I19" i="27"/>
  <c r="I17" i="27"/>
  <c r="I16" i="27"/>
  <c r="I15" i="27"/>
  <c r="I14" i="27"/>
  <c r="I13" i="27"/>
  <c r="I12" i="27"/>
  <c r="I11" i="27"/>
  <c r="G11" i="5" s="1"/>
  <c r="I10" i="27"/>
  <c r="I9" i="27"/>
  <c r="I8" i="27"/>
  <c r="I7" i="27"/>
  <c r="I6" i="27"/>
  <c r="I18" i="27"/>
  <c r="H18" i="27"/>
  <c r="G18" i="27"/>
  <c r="F18" i="27"/>
  <c r="E18" i="27"/>
  <c r="D18" i="27"/>
  <c r="C18" i="27"/>
  <c r="B18" i="27"/>
  <c r="H18" i="26"/>
  <c r="G18" i="26"/>
  <c r="F18" i="26"/>
  <c r="E18" i="26"/>
  <c r="D18" i="26"/>
  <c r="C18" i="26"/>
  <c r="B18" i="26"/>
  <c r="I18" i="26" s="1"/>
  <c r="K44" i="25"/>
  <c r="K43" i="25"/>
  <c r="K41" i="25"/>
  <c r="K40" i="25"/>
  <c r="K25" i="25"/>
  <c r="K24" i="25"/>
  <c r="K23" i="25"/>
  <c r="K21" i="25"/>
  <c r="K20" i="25"/>
  <c r="K19" i="25"/>
  <c r="K17" i="25"/>
  <c r="K16" i="25"/>
  <c r="K15" i="25"/>
  <c r="K14" i="25"/>
  <c r="K13" i="25"/>
  <c r="K12" i="25"/>
  <c r="K11" i="25"/>
  <c r="K10" i="25"/>
  <c r="K9" i="25"/>
  <c r="K8" i="25"/>
  <c r="K7" i="25"/>
  <c r="K6" i="25"/>
  <c r="K18" i="25" s="1"/>
  <c r="J18" i="25"/>
  <c r="I18" i="25"/>
  <c r="H18" i="25"/>
  <c r="G18" i="25"/>
  <c r="F18" i="25"/>
  <c r="E18" i="25"/>
  <c r="D18" i="25"/>
  <c r="C18" i="25"/>
  <c r="B18" i="25"/>
  <c r="R48" i="24"/>
  <c r="R47" i="24"/>
  <c r="D47" i="5" s="1"/>
  <c r="E44" i="1" s="1"/>
  <c r="R38" i="24"/>
  <c r="R35" i="24"/>
  <c r="D35" i="5" s="1"/>
  <c r="E37" i="1" s="1"/>
  <c r="R34" i="24"/>
  <c r="D34" i="5" s="1"/>
  <c r="R33" i="24"/>
  <c r="D33" i="5" s="1"/>
  <c r="B31" i="24"/>
  <c r="R31" i="24" s="1"/>
  <c r="R30" i="24"/>
  <c r="D30" i="5" s="1"/>
  <c r="R29" i="24"/>
  <c r="D29" i="5" s="1"/>
  <c r="R44" i="24"/>
  <c r="R43" i="24"/>
  <c r="R41" i="24"/>
  <c r="R40" i="24"/>
  <c r="R25" i="24"/>
  <c r="R24" i="24"/>
  <c r="R23" i="24"/>
  <c r="R21" i="24"/>
  <c r="R20" i="24"/>
  <c r="R19" i="24"/>
  <c r="R17" i="24"/>
  <c r="R16" i="24"/>
  <c r="R15" i="24"/>
  <c r="R14" i="24"/>
  <c r="R13" i="24"/>
  <c r="R12" i="24"/>
  <c r="R11" i="24"/>
  <c r="D11" i="5" s="1"/>
  <c r="R10" i="24"/>
  <c r="R9" i="24"/>
  <c r="R8" i="24"/>
  <c r="R7" i="24"/>
  <c r="R6" i="24"/>
  <c r="R18" i="24"/>
  <c r="Q18" i="24"/>
  <c r="P18" i="24"/>
  <c r="O18" i="24"/>
  <c r="N18" i="24"/>
  <c r="M18" i="24"/>
  <c r="L18" i="24"/>
  <c r="K18" i="24"/>
  <c r="J18" i="24"/>
  <c r="I18" i="24"/>
  <c r="H18" i="24"/>
  <c r="G18" i="24"/>
  <c r="F18" i="24"/>
  <c r="E18" i="24"/>
  <c r="D18" i="24"/>
  <c r="C18" i="24"/>
  <c r="B18" i="24"/>
  <c r="I18" i="131"/>
  <c r="H18" i="131"/>
  <c r="G18" i="131"/>
  <c r="F18" i="131"/>
  <c r="E18" i="131"/>
  <c r="D18" i="131"/>
  <c r="C18" i="131"/>
  <c r="B18" i="131"/>
  <c r="P20" i="33"/>
  <c r="N64" i="1" s="1"/>
  <c r="N20" i="33"/>
  <c r="J4" i="17"/>
  <c r="F4" i="34" s="1"/>
  <c r="G63" i="181"/>
  <c r="J8" i="17"/>
  <c r="F8" i="34"/>
  <c r="G61" i="181" s="1"/>
  <c r="J9" i="17"/>
  <c r="F9" i="34"/>
  <c r="J10" i="17"/>
  <c r="F10" i="34"/>
  <c r="J11" i="17"/>
  <c r="F11" i="34"/>
  <c r="J12" i="17"/>
  <c r="F12" i="34"/>
  <c r="J13" i="17"/>
  <c r="F13" i="34"/>
  <c r="J14" i="17"/>
  <c r="F14" i="34"/>
  <c r="J15" i="17"/>
  <c r="F15" i="34"/>
  <c r="J16" i="17"/>
  <c r="F16" i="34"/>
  <c r="J17" i="17"/>
  <c r="F17" i="34" s="1"/>
  <c r="J18" i="17"/>
  <c r="F18" i="34" s="1"/>
  <c r="F19" i="34"/>
  <c r="G60" i="181" s="1"/>
  <c r="D39" i="181" s="1"/>
  <c r="B28" i="17"/>
  <c r="B30" i="17" s="1"/>
  <c r="D28" i="17"/>
  <c r="F28" i="17"/>
  <c r="F30" i="17" s="1"/>
  <c r="H28" i="17"/>
  <c r="J5" i="17"/>
  <c r="F5" i="34"/>
  <c r="I8" i="17"/>
  <c r="C8" i="17"/>
  <c r="E8" i="17"/>
  <c r="G8" i="17"/>
  <c r="I9" i="17"/>
  <c r="C9" i="17"/>
  <c r="E9" i="17"/>
  <c r="G9" i="17"/>
  <c r="I10" i="17"/>
  <c r="C10" i="17"/>
  <c r="E10" i="17"/>
  <c r="G10" i="17"/>
  <c r="I11" i="17"/>
  <c r="C11" i="17"/>
  <c r="E11" i="17"/>
  <c r="G11" i="17"/>
  <c r="I12" i="17"/>
  <c r="C12" i="17"/>
  <c r="E12" i="17"/>
  <c r="G12" i="17"/>
  <c r="I13" i="17"/>
  <c r="C13" i="17"/>
  <c r="E13" i="17"/>
  <c r="G13" i="17"/>
  <c r="I14" i="17"/>
  <c r="C14" i="17"/>
  <c r="E14" i="17"/>
  <c r="G14" i="17"/>
  <c r="I15" i="17"/>
  <c r="C15" i="17"/>
  <c r="E15" i="17"/>
  <c r="G15" i="17"/>
  <c r="K16" i="17"/>
  <c r="G16" i="34"/>
  <c r="I17" i="17"/>
  <c r="C17" i="17"/>
  <c r="E17" i="17"/>
  <c r="G17" i="17"/>
  <c r="I18" i="17"/>
  <c r="C18" i="17"/>
  <c r="E18" i="17"/>
  <c r="G18" i="17"/>
  <c r="K18" i="17"/>
  <c r="G18" i="34" s="1"/>
  <c r="K16" i="34"/>
  <c r="J62" i="17"/>
  <c r="F62" i="34" s="1"/>
  <c r="T11" i="1" s="1"/>
  <c r="J63" i="17"/>
  <c r="F63" i="34" s="1"/>
  <c r="T12" i="1" s="1"/>
  <c r="D53" i="181" s="1"/>
  <c r="L53" i="181" s="1"/>
  <c r="N53" i="181" s="1"/>
  <c r="J66" i="17"/>
  <c r="F66" i="34" s="1"/>
  <c r="T13" i="1" s="1"/>
  <c r="J64" i="17"/>
  <c r="F64" i="34" s="1"/>
  <c r="T14" i="1" s="1"/>
  <c r="J65" i="17"/>
  <c r="F65" i="34" s="1"/>
  <c r="J50" i="17"/>
  <c r="F50" i="34" s="1"/>
  <c r="T17" i="1" s="1"/>
  <c r="J55" i="17"/>
  <c r="F55" i="34"/>
  <c r="T18" i="1" s="1"/>
  <c r="J53" i="17"/>
  <c r="F53" i="34" s="1"/>
  <c r="T19" i="1" s="1"/>
  <c r="J47" i="17"/>
  <c r="F47" i="34" s="1"/>
  <c r="T6" i="1"/>
  <c r="F39" i="181" s="1"/>
  <c r="D91" i="181"/>
  <c r="J50" i="34"/>
  <c r="H17" i="1" s="1"/>
  <c r="J55" i="34"/>
  <c r="H18" i="1" s="1"/>
  <c r="H19" i="1"/>
  <c r="H21" i="1"/>
  <c r="H23" i="1"/>
  <c r="B132" i="181" s="1"/>
  <c r="C63" i="181"/>
  <c r="O16" i="34"/>
  <c r="B28" i="22"/>
  <c r="D28" i="22"/>
  <c r="F28" i="22"/>
  <c r="H28" i="22"/>
  <c r="J28" i="22"/>
  <c r="L28" i="22"/>
  <c r="N28" i="22"/>
  <c r="P28" i="22"/>
  <c r="M53" i="181"/>
  <c r="J5" i="34"/>
  <c r="C67" i="181"/>
  <c r="C68" i="181" s="1"/>
  <c r="B87" i="181"/>
  <c r="I16" i="21"/>
  <c r="M16" i="34"/>
  <c r="C16" i="34"/>
  <c r="B28" i="16"/>
  <c r="X28" i="16" s="1"/>
  <c r="D28" i="34" s="1"/>
  <c r="D28" i="16"/>
  <c r="F28" i="16"/>
  <c r="H28" i="16"/>
  <c r="J28" i="16"/>
  <c r="L28" i="16"/>
  <c r="N28" i="16"/>
  <c r="P28" i="16"/>
  <c r="R28" i="16"/>
  <c r="T28" i="16"/>
  <c r="V28" i="16"/>
  <c r="E16" i="34"/>
  <c r="B28" i="19"/>
  <c r="D28" i="19"/>
  <c r="F28" i="19"/>
  <c r="H28" i="19"/>
  <c r="J28" i="19"/>
  <c r="L28" i="19"/>
  <c r="N28" i="19"/>
  <c r="P28" i="19"/>
  <c r="R28" i="19"/>
  <c r="T28" i="19"/>
  <c r="V28" i="19"/>
  <c r="C8" i="19"/>
  <c r="E8" i="19"/>
  <c r="U8" i="19"/>
  <c r="G8" i="19"/>
  <c r="I8" i="19"/>
  <c r="M8" i="19"/>
  <c r="K8" i="19"/>
  <c r="O8" i="19"/>
  <c r="Q8" i="19"/>
  <c r="S8" i="19"/>
  <c r="W8" i="19"/>
  <c r="C9" i="19"/>
  <c r="Y9" i="19" s="1"/>
  <c r="I9" i="34" s="1"/>
  <c r="E9" i="19"/>
  <c r="U9" i="19"/>
  <c r="G9" i="19"/>
  <c r="I9" i="19"/>
  <c r="M9" i="19"/>
  <c r="K9" i="19"/>
  <c r="O9" i="19"/>
  <c r="Q9" i="19"/>
  <c r="S9" i="19"/>
  <c r="W9" i="19"/>
  <c r="C10" i="19"/>
  <c r="E10" i="19"/>
  <c r="U10" i="19"/>
  <c r="G10" i="19"/>
  <c r="I10" i="19"/>
  <c r="M10" i="19"/>
  <c r="K10" i="19"/>
  <c r="O10" i="19"/>
  <c r="Q10" i="19"/>
  <c r="S10" i="19"/>
  <c r="W10" i="19"/>
  <c r="C11" i="19"/>
  <c r="E11" i="19"/>
  <c r="U11" i="19"/>
  <c r="G11" i="19"/>
  <c r="I11" i="19"/>
  <c r="M11" i="19"/>
  <c r="K11" i="19"/>
  <c r="O11" i="19"/>
  <c r="Q11" i="19"/>
  <c r="S11" i="19"/>
  <c r="W11" i="19"/>
  <c r="C12" i="19"/>
  <c r="E12" i="19"/>
  <c r="U12" i="19"/>
  <c r="G12" i="19"/>
  <c r="I12" i="19"/>
  <c r="M12" i="19"/>
  <c r="K12" i="19"/>
  <c r="O12" i="19"/>
  <c r="Q12" i="19"/>
  <c r="S12" i="19"/>
  <c r="W12" i="19"/>
  <c r="C13" i="19"/>
  <c r="E13" i="19"/>
  <c r="U13" i="19"/>
  <c r="G13" i="19"/>
  <c r="I13" i="19"/>
  <c r="M13" i="19"/>
  <c r="K13" i="19"/>
  <c r="O13" i="19"/>
  <c r="Q13" i="19"/>
  <c r="S13" i="19"/>
  <c r="W13" i="19"/>
  <c r="C14" i="19"/>
  <c r="E14" i="19"/>
  <c r="U14" i="19"/>
  <c r="G14" i="19"/>
  <c r="I14" i="19"/>
  <c r="M14" i="19"/>
  <c r="K14" i="19"/>
  <c r="O14" i="19"/>
  <c r="Q14" i="19"/>
  <c r="S14" i="19"/>
  <c r="W14" i="19"/>
  <c r="C15" i="19"/>
  <c r="E15" i="19"/>
  <c r="U15" i="19"/>
  <c r="G15" i="19"/>
  <c r="I15" i="19"/>
  <c r="M15" i="19"/>
  <c r="K15" i="19"/>
  <c r="O15" i="19"/>
  <c r="Q15" i="19"/>
  <c r="S15" i="19"/>
  <c r="W15" i="19"/>
  <c r="I16" i="34"/>
  <c r="C18" i="19"/>
  <c r="E18" i="19"/>
  <c r="U18" i="19"/>
  <c r="G18" i="19"/>
  <c r="I18" i="19"/>
  <c r="M18" i="19"/>
  <c r="K18" i="19"/>
  <c r="O18" i="19"/>
  <c r="Q18" i="19"/>
  <c r="S18" i="19"/>
  <c r="W18" i="19"/>
  <c r="R5" i="22"/>
  <c r="N5" i="34"/>
  <c r="R5" i="7"/>
  <c r="B5" i="34" s="1"/>
  <c r="D5" i="34"/>
  <c r="H5" i="34"/>
  <c r="B67" i="181"/>
  <c r="H67" i="181"/>
  <c r="F64" i="181"/>
  <c r="J37" i="17"/>
  <c r="F37" i="34" s="1"/>
  <c r="J38" i="17"/>
  <c r="F38" i="34" s="1"/>
  <c r="J39" i="17"/>
  <c r="F39" i="34" s="1"/>
  <c r="J41" i="17"/>
  <c r="F41" i="34" s="1"/>
  <c r="J42" i="17"/>
  <c r="F42" i="34" s="1"/>
  <c r="J43" i="17"/>
  <c r="F43" i="34" s="1"/>
  <c r="R4" i="22"/>
  <c r="N4" i="34" s="1"/>
  <c r="B63" i="181" s="1"/>
  <c r="R4" i="7"/>
  <c r="B4" i="34" s="1"/>
  <c r="E63" i="181"/>
  <c r="F134" i="181" s="1"/>
  <c r="F63" i="181"/>
  <c r="H63" i="181"/>
  <c r="F130" i="181" s="1"/>
  <c r="N8" i="34"/>
  <c r="N19" i="34" s="1"/>
  <c r="B60" i="181" s="1"/>
  <c r="N9" i="34"/>
  <c r="N10" i="34"/>
  <c r="N11" i="34"/>
  <c r="N12" i="34"/>
  <c r="N13" i="34"/>
  <c r="N14" i="34"/>
  <c r="N15" i="34"/>
  <c r="N16" i="34"/>
  <c r="N18" i="34"/>
  <c r="B61" i="181"/>
  <c r="J8" i="34"/>
  <c r="J9" i="34"/>
  <c r="C61" i="181" s="1"/>
  <c r="J10" i="34"/>
  <c r="J11" i="34"/>
  <c r="J12" i="34"/>
  <c r="J13" i="34"/>
  <c r="J14" i="34"/>
  <c r="J15" i="34"/>
  <c r="J16" i="34"/>
  <c r="J18" i="34"/>
  <c r="L8" i="34"/>
  <c r="L10" i="34"/>
  <c r="L12" i="34"/>
  <c r="L14" i="34"/>
  <c r="L16" i="34"/>
  <c r="B8" i="34"/>
  <c r="B9" i="34"/>
  <c r="E61" i="181" s="1"/>
  <c r="B10" i="34"/>
  <c r="B11" i="34"/>
  <c r="B12" i="34"/>
  <c r="B13" i="34"/>
  <c r="B14" i="34"/>
  <c r="B15" i="34"/>
  <c r="B16" i="34"/>
  <c r="B18" i="34"/>
  <c r="D8" i="34"/>
  <c r="D19" i="34" s="1"/>
  <c r="F60" i="181" s="1"/>
  <c r="D9" i="34"/>
  <c r="D10" i="34"/>
  <c r="D11" i="34"/>
  <c r="D12" i="34"/>
  <c r="D13" i="34"/>
  <c r="D14" i="34"/>
  <c r="D15" i="34"/>
  <c r="D16" i="34"/>
  <c r="D18" i="34"/>
  <c r="F61" i="181"/>
  <c r="H8" i="34"/>
  <c r="H9" i="34"/>
  <c r="H61" i="181" s="1"/>
  <c r="H10" i="34"/>
  <c r="H11" i="34"/>
  <c r="H12" i="34"/>
  <c r="H13" i="34"/>
  <c r="H14" i="34"/>
  <c r="H15" i="34"/>
  <c r="H16" i="34"/>
  <c r="H18" i="34"/>
  <c r="B54" i="178"/>
  <c r="B54" i="177"/>
  <c r="B54" i="176"/>
  <c r="H54" i="176" s="1"/>
  <c r="S54" i="34" s="1"/>
  <c r="D54" i="176"/>
  <c r="F54" i="176"/>
  <c r="H50" i="176"/>
  <c r="S50" i="34"/>
  <c r="R54" i="22"/>
  <c r="N54" i="34"/>
  <c r="N50" i="34"/>
  <c r="P54" i="22"/>
  <c r="N54" i="22"/>
  <c r="L54" i="22"/>
  <c r="J54" i="22"/>
  <c r="H54" i="22"/>
  <c r="F54" i="22"/>
  <c r="D54" i="22"/>
  <c r="B54" i="22"/>
  <c r="B54" i="21"/>
  <c r="H54" i="21" s="1"/>
  <c r="L54" i="34" s="1"/>
  <c r="D54" i="21"/>
  <c r="F54" i="21"/>
  <c r="H50" i="21"/>
  <c r="L50" i="34"/>
  <c r="K17" i="1" s="1"/>
  <c r="B28" i="21"/>
  <c r="N54" i="20"/>
  <c r="J54" i="34" s="1"/>
  <c r="L54" i="20"/>
  <c r="J54" i="20"/>
  <c r="H54" i="20"/>
  <c r="F54" i="20"/>
  <c r="D54" i="20"/>
  <c r="B54" i="20"/>
  <c r="L28" i="20"/>
  <c r="M19" i="20"/>
  <c r="L32" i="20"/>
  <c r="J28" i="20"/>
  <c r="K10" i="20"/>
  <c r="K12" i="20"/>
  <c r="K15" i="20"/>
  <c r="K18" i="20"/>
  <c r="K19" i="20"/>
  <c r="J32" i="20" s="1"/>
  <c r="H28" i="20"/>
  <c r="I8" i="20"/>
  <c r="I10" i="20"/>
  <c r="I12" i="20"/>
  <c r="I15" i="20"/>
  <c r="F28" i="20"/>
  <c r="G8" i="20"/>
  <c r="G12" i="20"/>
  <c r="G15" i="20"/>
  <c r="G18" i="20"/>
  <c r="G19" i="20"/>
  <c r="F32" i="20" s="1"/>
  <c r="D28" i="20"/>
  <c r="E8" i="20"/>
  <c r="E9" i="20"/>
  <c r="E10" i="20"/>
  <c r="E11" i="20"/>
  <c r="E12" i="20"/>
  <c r="E13" i="20"/>
  <c r="E14" i="20"/>
  <c r="E15" i="20"/>
  <c r="E17" i="20"/>
  <c r="E18" i="20"/>
  <c r="B28" i="20"/>
  <c r="C8" i="20"/>
  <c r="O8" i="20" s="1"/>
  <c r="C9" i="20"/>
  <c r="C10" i="20"/>
  <c r="O10" i="20" s="1"/>
  <c r="K10" i="34" s="1"/>
  <c r="C11" i="20"/>
  <c r="C12" i="20"/>
  <c r="O12" i="20" s="1"/>
  <c r="K12" i="34" s="1"/>
  <c r="C13" i="20"/>
  <c r="C14" i="20"/>
  <c r="O14" i="20" s="1"/>
  <c r="K14" i="34" s="1"/>
  <c r="C15" i="20"/>
  <c r="C17" i="20"/>
  <c r="O17" i="20" s="1"/>
  <c r="K17" i="34" s="1"/>
  <c r="C18" i="20"/>
  <c r="C19" i="20"/>
  <c r="B32" i="20" s="1"/>
  <c r="L31" i="20"/>
  <c r="J31" i="20"/>
  <c r="F31" i="20"/>
  <c r="X54" i="19"/>
  <c r="H54" i="34"/>
  <c r="H50" i="34"/>
  <c r="V54" i="19"/>
  <c r="T54" i="19"/>
  <c r="R54" i="19"/>
  <c r="P54" i="19"/>
  <c r="N54" i="19"/>
  <c r="L54" i="19"/>
  <c r="J54" i="19"/>
  <c r="H54" i="19"/>
  <c r="F54" i="19"/>
  <c r="D54" i="19"/>
  <c r="B54" i="19"/>
  <c r="X40" i="19"/>
  <c r="X44" i="19"/>
  <c r="X45" i="19" s="1"/>
  <c r="V44" i="19"/>
  <c r="T44" i="19"/>
  <c r="R44" i="19"/>
  <c r="P44" i="19"/>
  <c r="N44" i="19"/>
  <c r="L44" i="19"/>
  <c r="J44" i="19"/>
  <c r="H44" i="19"/>
  <c r="F44" i="19"/>
  <c r="D44" i="19"/>
  <c r="V40" i="19"/>
  <c r="T40" i="19"/>
  <c r="T45" i="19" s="1"/>
  <c r="R40" i="19"/>
  <c r="R45" i="19" s="1"/>
  <c r="P40" i="19"/>
  <c r="P45" i="19" s="1"/>
  <c r="N40" i="19"/>
  <c r="N45" i="19" s="1"/>
  <c r="L40" i="19"/>
  <c r="J40" i="19"/>
  <c r="H40" i="19"/>
  <c r="F40" i="19"/>
  <c r="D40" i="19"/>
  <c r="B54" i="17"/>
  <c r="D54" i="17"/>
  <c r="F54" i="17"/>
  <c r="H54" i="17"/>
  <c r="J54" i="17"/>
  <c r="F54" i="34" s="1"/>
  <c r="J48" i="17"/>
  <c r="F48" i="34" s="1"/>
  <c r="J89" i="17"/>
  <c r="J88" i="17"/>
  <c r="J87" i="17"/>
  <c r="J86" i="17"/>
  <c r="J85" i="17"/>
  <c r="J90" i="17" s="1"/>
  <c r="H90" i="17"/>
  <c r="F90" i="17"/>
  <c r="D90" i="17"/>
  <c r="B90" i="17"/>
  <c r="J81" i="17"/>
  <c r="J80" i="17"/>
  <c r="J79" i="17"/>
  <c r="J78" i="17"/>
  <c r="J76" i="17"/>
  <c r="J77" i="17" s="1"/>
  <c r="J75" i="17"/>
  <c r="J74" i="17"/>
  <c r="J73" i="17"/>
  <c r="J72" i="17"/>
  <c r="J71" i="17"/>
  <c r="J70" i="17"/>
  <c r="J83" i="17" s="1"/>
  <c r="H77" i="17"/>
  <c r="F77" i="17"/>
  <c r="D77" i="17"/>
  <c r="B77" i="17"/>
  <c r="V54" i="16"/>
  <c r="T54" i="16"/>
  <c r="R54" i="16"/>
  <c r="P54" i="16"/>
  <c r="N54" i="16"/>
  <c r="L54" i="16"/>
  <c r="J54" i="16"/>
  <c r="H54" i="16"/>
  <c r="F54" i="16"/>
  <c r="D54" i="16"/>
  <c r="B54" i="16"/>
  <c r="X54" i="16" s="1"/>
  <c r="D54" i="34" s="1"/>
  <c r="X6" i="16"/>
  <c r="V6" i="16"/>
  <c r="T6" i="16"/>
  <c r="R6" i="16"/>
  <c r="P6" i="16"/>
  <c r="N6" i="16"/>
  <c r="L6" i="16"/>
  <c r="J6" i="16"/>
  <c r="H6" i="16"/>
  <c r="F6" i="16"/>
  <c r="D6" i="16"/>
  <c r="B6" i="16"/>
  <c r="B67" i="16"/>
  <c r="R62" i="7"/>
  <c r="B62" i="34" s="1"/>
  <c r="X62" i="16"/>
  <c r="D62" i="34" s="1"/>
  <c r="Q11" i="1" s="1"/>
  <c r="H62" i="21"/>
  <c r="L62" i="34" s="1"/>
  <c r="K11" i="1" s="1"/>
  <c r="R63" i="7"/>
  <c r="B63" i="34" s="1"/>
  <c r="X63" i="16"/>
  <c r="D63" i="34" s="1"/>
  <c r="Q12" i="1" s="1"/>
  <c r="H63" i="21"/>
  <c r="L63" i="34" s="1"/>
  <c r="K12" i="1" s="1"/>
  <c r="R66" i="7"/>
  <c r="B66" i="34" s="1"/>
  <c r="X66" i="16"/>
  <c r="D66" i="34" s="1"/>
  <c r="Q13" i="1" s="1"/>
  <c r="F52" i="181" s="1"/>
  <c r="H66" i="21"/>
  <c r="L66" i="34" s="1"/>
  <c r="K13" i="1" s="1"/>
  <c r="R64" i="7"/>
  <c r="B64" i="34" s="1"/>
  <c r="X64" i="16"/>
  <c r="D64" i="34" s="1"/>
  <c r="H64" i="21"/>
  <c r="L64" i="34" s="1"/>
  <c r="K14" i="1" s="1"/>
  <c r="R65" i="7"/>
  <c r="B65" i="34" s="1"/>
  <c r="X65" i="16"/>
  <c r="D65" i="34" s="1"/>
  <c r="H65" i="21"/>
  <c r="L65" i="34" s="1"/>
  <c r="E17" i="1"/>
  <c r="N55" i="34"/>
  <c r="E18" i="1" s="1"/>
  <c r="B86" i="181" s="1"/>
  <c r="E19" i="1"/>
  <c r="E21" i="1"/>
  <c r="H6" i="1"/>
  <c r="F35" i="181"/>
  <c r="D87" i="181" s="1"/>
  <c r="E87" i="181" s="1"/>
  <c r="D173" i="181" s="1"/>
  <c r="D176" i="181" s="1"/>
  <c r="H55" i="21"/>
  <c r="L55" i="34" s="1"/>
  <c r="K18" i="1"/>
  <c r="H53" i="21"/>
  <c r="L53" i="34" s="1"/>
  <c r="K19" i="1"/>
  <c r="H47" i="21"/>
  <c r="L47" i="34" s="1"/>
  <c r="K21" i="1"/>
  <c r="H4" i="21"/>
  <c r="L4" i="34" s="1"/>
  <c r="B55" i="34"/>
  <c r="N18" i="1" s="1"/>
  <c r="N19" i="1"/>
  <c r="N21" i="1"/>
  <c r="N6" i="1"/>
  <c r="F37" i="181"/>
  <c r="D89" i="181" s="1"/>
  <c r="D55" i="34"/>
  <c r="Q18" i="1" s="1"/>
  <c r="Q21" i="1"/>
  <c r="Q6" i="1"/>
  <c r="F38" i="181"/>
  <c r="D90" i="181" s="1"/>
  <c r="B17" i="1"/>
  <c r="H55" i="34"/>
  <c r="B18" i="1"/>
  <c r="B19" i="1"/>
  <c r="B21" i="1"/>
  <c r="B6" i="1"/>
  <c r="F33" i="181" s="1"/>
  <c r="D85" i="181" s="1"/>
  <c r="B168" i="181"/>
  <c r="D168" i="181"/>
  <c r="F168" i="181"/>
  <c r="G168" i="181"/>
  <c r="H168" i="181"/>
  <c r="B23" i="1"/>
  <c r="B130" i="181" s="1"/>
  <c r="E23" i="1"/>
  <c r="B131" i="181" s="1"/>
  <c r="K23" i="1"/>
  <c r="B133" i="181" s="1"/>
  <c r="W17" i="1"/>
  <c r="H55" i="176"/>
  <c r="S55" i="34"/>
  <c r="W18" i="1" s="1"/>
  <c r="H53" i="176"/>
  <c r="S53" i="34" s="1"/>
  <c r="W19" i="1" s="1"/>
  <c r="H47" i="176"/>
  <c r="S47" i="34" s="1"/>
  <c r="D50" i="177"/>
  <c r="U50" i="34"/>
  <c r="Z17" i="1" s="1"/>
  <c r="D55" i="177"/>
  <c r="U55" i="34" s="1"/>
  <c r="Z18" i="1"/>
  <c r="D53" i="177"/>
  <c r="U53" i="34" s="1"/>
  <c r="Z19" i="1"/>
  <c r="D50" i="178"/>
  <c r="W50" i="34"/>
  <c r="AC17" i="1" s="1"/>
  <c r="D55" i="178"/>
  <c r="W55" i="34" s="1"/>
  <c r="AC18" i="1" s="1"/>
  <c r="I118" i="181" s="1"/>
  <c r="D53" i="178"/>
  <c r="W53" i="34" s="1"/>
  <c r="AC19" i="1"/>
  <c r="D47" i="178"/>
  <c r="W47" i="34" s="1"/>
  <c r="AC21" i="1"/>
  <c r="D28" i="21"/>
  <c r="F28" i="21"/>
  <c r="H28" i="21"/>
  <c r="L28" i="34" s="1"/>
  <c r="B28" i="7"/>
  <c r="D28" i="7"/>
  <c r="F28" i="7"/>
  <c r="H28" i="7"/>
  <c r="J28" i="7"/>
  <c r="L28" i="7"/>
  <c r="N28" i="7"/>
  <c r="P28" i="7"/>
  <c r="F131" i="181"/>
  <c r="F132" i="181"/>
  <c r="F135" i="181"/>
  <c r="F136" i="181"/>
  <c r="B33" i="181"/>
  <c r="B34" i="181"/>
  <c r="B35" i="181"/>
  <c r="B36" i="181"/>
  <c r="B39" i="181"/>
  <c r="H8" i="21"/>
  <c r="H9" i="21"/>
  <c r="L9" i="34" s="1"/>
  <c r="H10" i="21"/>
  <c r="H11" i="21"/>
  <c r="L11" i="34" s="1"/>
  <c r="H12" i="21"/>
  <c r="H13" i="21"/>
  <c r="L13" i="34" s="1"/>
  <c r="H14" i="21"/>
  <c r="H15" i="21"/>
  <c r="L15" i="34" s="1"/>
  <c r="H16" i="21"/>
  <c r="H17" i="21"/>
  <c r="L17" i="34" s="1"/>
  <c r="H18" i="21"/>
  <c r="L18" i="34" s="1"/>
  <c r="D38" i="181"/>
  <c r="C8" i="22"/>
  <c r="E8" i="22"/>
  <c r="G8" i="22"/>
  <c r="I8" i="22"/>
  <c r="K8" i="22"/>
  <c r="M8" i="22"/>
  <c r="O8" i="22"/>
  <c r="Q8" i="22"/>
  <c r="S8" i="22" s="1"/>
  <c r="O8" i="34" s="1"/>
  <c r="C9" i="22"/>
  <c r="G9" i="22"/>
  <c r="I9" i="22"/>
  <c r="M9" i="22"/>
  <c r="O9" i="22"/>
  <c r="Q9" i="22"/>
  <c r="S9" i="22" s="1"/>
  <c r="O9" i="34" s="1"/>
  <c r="C10" i="22"/>
  <c r="G10" i="22"/>
  <c r="I10" i="22"/>
  <c r="M10" i="22"/>
  <c r="O10" i="22"/>
  <c r="Q10" i="22"/>
  <c r="S10" i="22" s="1"/>
  <c r="O10" i="34" s="1"/>
  <c r="C11" i="22"/>
  <c r="G11" i="22"/>
  <c r="I11" i="22"/>
  <c r="M11" i="22"/>
  <c r="O11" i="22"/>
  <c r="Q11" i="22"/>
  <c r="S11" i="22" s="1"/>
  <c r="O11" i="34" s="1"/>
  <c r="C12" i="22"/>
  <c r="E12" i="22"/>
  <c r="G12" i="22"/>
  <c r="I12" i="22"/>
  <c r="K12" i="22"/>
  <c r="M12" i="22"/>
  <c r="O12" i="22"/>
  <c r="Q12" i="22"/>
  <c r="S12" i="22" s="1"/>
  <c r="O12" i="34" s="1"/>
  <c r="C13" i="22"/>
  <c r="G13" i="22"/>
  <c r="I13" i="22"/>
  <c r="M13" i="22"/>
  <c r="O13" i="22"/>
  <c r="Q13" i="22"/>
  <c r="S13" i="22" s="1"/>
  <c r="O13" i="34" s="1"/>
  <c r="G14" i="22"/>
  <c r="I14" i="22"/>
  <c r="M14" i="22"/>
  <c r="O14" i="22"/>
  <c r="Q14" i="22"/>
  <c r="G15" i="22"/>
  <c r="I15" i="22"/>
  <c r="K15" i="22"/>
  <c r="M15" i="22"/>
  <c r="O15" i="22"/>
  <c r="G17" i="22"/>
  <c r="I17" i="22"/>
  <c r="M17" i="22"/>
  <c r="E18" i="22"/>
  <c r="G18" i="22"/>
  <c r="I18" i="22"/>
  <c r="K18" i="22"/>
  <c r="M18" i="22"/>
  <c r="C8" i="21"/>
  <c r="E8" i="21"/>
  <c r="G8" i="21"/>
  <c r="I8" i="21"/>
  <c r="M8" i="34" s="1"/>
  <c r="C9" i="21"/>
  <c r="E9" i="21"/>
  <c r="G9" i="21"/>
  <c r="I9" i="21"/>
  <c r="M9" i="34" s="1"/>
  <c r="C10" i="21"/>
  <c r="E10" i="21"/>
  <c r="G10" i="21"/>
  <c r="I10" i="21"/>
  <c r="M10" i="34" s="1"/>
  <c r="C11" i="21"/>
  <c r="E11" i="21"/>
  <c r="G11" i="21"/>
  <c r="I11" i="21"/>
  <c r="M11" i="34" s="1"/>
  <c r="C12" i="21"/>
  <c r="E12" i="21"/>
  <c r="G12" i="21"/>
  <c r="I12" i="21"/>
  <c r="M12" i="34" s="1"/>
  <c r="C13" i="21"/>
  <c r="E13" i="21"/>
  <c r="G13" i="21"/>
  <c r="I13" i="21"/>
  <c r="M13" i="34" s="1"/>
  <c r="C14" i="21"/>
  <c r="E14" i="21"/>
  <c r="G14" i="21"/>
  <c r="I14" i="21"/>
  <c r="M14" i="34" s="1"/>
  <c r="C15" i="21"/>
  <c r="E15" i="21"/>
  <c r="G15" i="21"/>
  <c r="I15" i="21"/>
  <c r="M15" i="34" s="1"/>
  <c r="C17" i="21"/>
  <c r="E17" i="21"/>
  <c r="G17" i="21"/>
  <c r="I17" i="21"/>
  <c r="M17" i="34" s="1"/>
  <c r="C18" i="21"/>
  <c r="E18" i="21"/>
  <c r="G18" i="21"/>
  <c r="I18" i="21"/>
  <c r="M18" i="34" s="1"/>
  <c r="E8" i="7"/>
  <c r="G8" i="7"/>
  <c r="I8" i="7"/>
  <c r="O8" i="7"/>
  <c r="Q8" i="7"/>
  <c r="G9" i="7"/>
  <c r="C10" i="7"/>
  <c r="E10" i="7"/>
  <c r="G10" i="7"/>
  <c r="I10" i="7"/>
  <c r="K10" i="7"/>
  <c r="M10" i="7"/>
  <c r="O10" i="7"/>
  <c r="Q10" i="7"/>
  <c r="E11" i="7"/>
  <c r="E12" i="7"/>
  <c r="G12" i="7"/>
  <c r="I12" i="7"/>
  <c r="O12" i="7"/>
  <c r="Q12" i="7"/>
  <c r="G13" i="7"/>
  <c r="E14" i="7"/>
  <c r="G14" i="7"/>
  <c r="I14" i="7"/>
  <c r="O14" i="7"/>
  <c r="Q14" i="7"/>
  <c r="E15" i="7"/>
  <c r="G15" i="7"/>
  <c r="I15" i="7"/>
  <c r="O15" i="7"/>
  <c r="Q15" i="7"/>
  <c r="G18" i="7"/>
  <c r="E8" i="16"/>
  <c r="G8" i="16"/>
  <c r="K8" i="16"/>
  <c r="M8" i="16"/>
  <c r="O8" i="16"/>
  <c r="Q8" i="16"/>
  <c r="S8" i="16"/>
  <c r="U8" i="16"/>
  <c r="W8" i="16"/>
  <c r="E10" i="16"/>
  <c r="G10" i="16"/>
  <c r="K10" i="16"/>
  <c r="M10" i="16"/>
  <c r="O10" i="16"/>
  <c r="Q10" i="16"/>
  <c r="S10" i="16"/>
  <c r="U10" i="16"/>
  <c r="W10" i="16"/>
  <c r="K12" i="16"/>
  <c r="O12" i="16"/>
  <c r="U12" i="16"/>
  <c r="W12" i="16"/>
  <c r="K14" i="16"/>
  <c r="M14" i="16"/>
  <c r="W14" i="16"/>
  <c r="G15" i="16"/>
  <c r="K15" i="16"/>
  <c r="M15" i="16"/>
  <c r="O15" i="16"/>
  <c r="Q15" i="16"/>
  <c r="S15" i="16"/>
  <c r="U15" i="16"/>
  <c r="W15" i="16"/>
  <c r="K17" i="16"/>
  <c r="K18" i="16"/>
  <c r="M18" i="16"/>
  <c r="S18" i="16"/>
  <c r="W18" i="16"/>
  <c r="E39" i="181"/>
  <c r="H172" i="181"/>
  <c r="F73" i="181"/>
  <c r="G170" i="181" s="1"/>
  <c r="E73" i="181"/>
  <c r="F170" i="181" s="1"/>
  <c r="G132" i="181"/>
  <c r="D174" i="181" s="1"/>
  <c r="C73" i="181"/>
  <c r="D170" i="181" s="1"/>
  <c r="G131" i="181"/>
  <c r="C174" i="181" s="1"/>
  <c r="D136" i="181"/>
  <c r="D135" i="181"/>
  <c r="D131" i="181"/>
  <c r="B47" i="181"/>
  <c r="B50" i="181"/>
  <c r="B122" i="181"/>
  <c r="G122" i="181"/>
  <c r="B120" i="181"/>
  <c r="C118" i="181"/>
  <c r="D118" i="181"/>
  <c r="C116" i="181"/>
  <c r="H47" i="181"/>
  <c r="F47" i="181"/>
  <c r="D52" i="181"/>
  <c r="F88" i="181"/>
  <c r="F90" i="181"/>
  <c r="K29" i="25"/>
  <c r="K30" i="25"/>
  <c r="E30" i="5" s="1"/>
  <c r="K33" i="25"/>
  <c r="E33" i="5" s="1"/>
  <c r="K35" i="25"/>
  <c r="E35" i="5" s="1"/>
  <c r="H37" i="1" s="1"/>
  <c r="K34" i="25"/>
  <c r="E34" i="5" s="1"/>
  <c r="K47" i="25"/>
  <c r="E47" i="5" s="1"/>
  <c r="H44" i="1" s="1"/>
  <c r="I29" i="27"/>
  <c r="I30" i="27"/>
  <c r="G30" i="5" s="1"/>
  <c r="I33" i="27"/>
  <c r="G33" i="5" s="1"/>
  <c r="I35" i="27"/>
  <c r="G35" i="5" s="1"/>
  <c r="N37" i="1" s="1"/>
  <c r="I34" i="27"/>
  <c r="G34" i="5" s="1"/>
  <c r="L29" i="11"/>
  <c r="L30" i="11"/>
  <c r="B30" i="5" s="1"/>
  <c r="L33" i="11"/>
  <c r="B33" i="5" s="1"/>
  <c r="L35" i="11"/>
  <c r="B35" i="5" s="1"/>
  <c r="L34" i="11"/>
  <c r="B34" i="5" s="1"/>
  <c r="L47" i="11"/>
  <c r="B47" i="5" s="1"/>
  <c r="T44" i="1" s="1"/>
  <c r="G29" i="29"/>
  <c r="G30" i="29"/>
  <c r="I30" i="5" s="1"/>
  <c r="G33" i="29"/>
  <c r="I33" i="5" s="1"/>
  <c r="G35" i="29"/>
  <c r="I35" i="5" s="1"/>
  <c r="W37" i="1" s="1"/>
  <c r="G34" i="29"/>
  <c r="I34" i="5" s="1"/>
  <c r="G47" i="29"/>
  <c r="I47" i="5" s="1"/>
  <c r="W44" i="1" s="1"/>
  <c r="K29" i="28"/>
  <c r="H29" i="5" s="1"/>
  <c r="K30" i="28"/>
  <c r="H30" i="5" s="1"/>
  <c r="K33" i="28"/>
  <c r="H33" i="5" s="1"/>
  <c r="K35" i="28"/>
  <c r="H35" i="5" s="1"/>
  <c r="Z37" i="1" s="1"/>
  <c r="K34" i="28"/>
  <c r="H34" i="5" s="1"/>
  <c r="H29" i="30"/>
  <c r="J29" i="5" s="1"/>
  <c r="J31" i="5" s="1"/>
  <c r="H30" i="30"/>
  <c r="J30" i="5" s="1"/>
  <c r="H33" i="30"/>
  <c r="J33" i="5" s="1"/>
  <c r="H35" i="30"/>
  <c r="J35" i="5" s="1"/>
  <c r="AC37" i="1" s="1"/>
  <c r="H34" i="30"/>
  <c r="J34" i="5" s="1"/>
  <c r="H47" i="30"/>
  <c r="J47" i="5" s="1"/>
  <c r="AC44" i="1" s="1"/>
  <c r="L29" i="31"/>
  <c r="L30" i="31"/>
  <c r="K30" i="5" s="1"/>
  <c r="L33" i="31"/>
  <c r="K33" i="5" s="1"/>
  <c r="L35" i="31"/>
  <c r="K35" i="5" s="1"/>
  <c r="AF37" i="1" s="1"/>
  <c r="L34" i="31"/>
  <c r="K34" i="5" s="1"/>
  <c r="L47" i="31"/>
  <c r="K47" i="5" s="1"/>
  <c r="AF44" i="1" s="1"/>
  <c r="F47" i="179"/>
  <c r="N47" i="5" s="1"/>
  <c r="AI44" i="1" s="1"/>
  <c r="C47" i="180"/>
  <c r="O47" i="5" s="1"/>
  <c r="C6" i="5"/>
  <c r="C7" i="5"/>
  <c r="C8" i="5"/>
  <c r="C9" i="5"/>
  <c r="C10" i="5"/>
  <c r="C12" i="5"/>
  <c r="C13" i="5"/>
  <c r="C16" i="5"/>
  <c r="C17" i="5"/>
  <c r="C18" i="5"/>
  <c r="B4" i="184" s="1"/>
  <c r="D46" i="184" s="1"/>
  <c r="D6" i="5"/>
  <c r="D7" i="5"/>
  <c r="D8" i="5"/>
  <c r="D9" i="5"/>
  <c r="D10" i="5"/>
  <c r="D12" i="5"/>
  <c r="D13" i="5"/>
  <c r="D16" i="5"/>
  <c r="D17" i="5"/>
  <c r="D18" i="5"/>
  <c r="C4" i="184" s="1"/>
  <c r="D47" i="184"/>
  <c r="E6" i="5"/>
  <c r="E7" i="5"/>
  <c r="E8" i="5"/>
  <c r="E9" i="5"/>
  <c r="E10" i="5"/>
  <c r="E12" i="5"/>
  <c r="E13" i="5"/>
  <c r="E16" i="5"/>
  <c r="E17" i="5"/>
  <c r="E18" i="5"/>
  <c r="D4" i="184" s="1"/>
  <c r="D48" i="184" s="1"/>
  <c r="F6" i="5"/>
  <c r="F7" i="5"/>
  <c r="F8" i="5"/>
  <c r="F9" i="5"/>
  <c r="F10" i="5"/>
  <c r="F12" i="5"/>
  <c r="F13" i="5"/>
  <c r="F16" i="5"/>
  <c r="F17" i="5"/>
  <c r="F18" i="5"/>
  <c r="E4" i="184" s="1"/>
  <c r="D49" i="184"/>
  <c r="G6" i="5"/>
  <c r="G7" i="5"/>
  <c r="G8" i="5"/>
  <c r="G9" i="5"/>
  <c r="G10" i="5"/>
  <c r="G12" i="5"/>
  <c r="G13" i="5"/>
  <c r="G16" i="5"/>
  <c r="G17" i="5"/>
  <c r="G18" i="5"/>
  <c r="F4" i="184" s="1"/>
  <c r="D50" i="184" s="1"/>
  <c r="B10" i="5"/>
  <c r="B18" i="5"/>
  <c r="G4" i="184" s="1"/>
  <c r="D51" i="184"/>
  <c r="I6" i="5"/>
  <c r="I7" i="5"/>
  <c r="I8" i="5"/>
  <c r="I9" i="5"/>
  <c r="I10" i="5"/>
  <c r="I12" i="5"/>
  <c r="I13" i="5"/>
  <c r="I16" i="5"/>
  <c r="I17" i="5"/>
  <c r="I18" i="5"/>
  <c r="H4" i="184" s="1"/>
  <c r="D52" i="184" s="1"/>
  <c r="H6" i="5"/>
  <c r="H7" i="5"/>
  <c r="H8" i="5"/>
  <c r="H9" i="5"/>
  <c r="H10" i="5"/>
  <c r="H12" i="5"/>
  <c r="H13" i="5"/>
  <c r="H16" i="5"/>
  <c r="H17" i="5"/>
  <c r="H18" i="5"/>
  <c r="I4" i="184" s="1"/>
  <c r="D53" i="184"/>
  <c r="J6" i="5"/>
  <c r="J7" i="5"/>
  <c r="J8" i="5"/>
  <c r="J9" i="5"/>
  <c r="J10" i="5"/>
  <c r="J12" i="5"/>
  <c r="J13" i="5"/>
  <c r="J16" i="5"/>
  <c r="J17" i="5"/>
  <c r="J18" i="5"/>
  <c r="J4" i="184" s="1"/>
  <c r="D54" i="184" s="1"/>
  <c r="K6" i="5"/>
  <c r="K7" i="5"/>
  <c r="K8" i="5"/>
  <c r="K9" i="5"/>
  <c r="K10" i="5"/>
  <c r="K12" i="5"/>
  <c r="K13" i="5"/>
  <c r="K16" i="5"/>
  <c r="K17" i="5"/>
  <c r="K18" i="5"/>
  <c r="K4" i="184" s="1"/>
  <c r="D55" i="184"/>
  <c r="O18" i="5"/>
  <c r="L4" i="184"/>
  <c r="D56" i="184" s="1"/>
  <c r="L18" i="5"/>
  <c r="M4" i="184" s="1"/>
  <c r="D5" i="184" s="1"/>
  <c r="B22" i="25"/>
  <c r="C22" i="25"/>
  <c r="D22" i="25"/>
  <c r="E22" i="25"/>
  <c r="F22" i="25"/>
  <c r="G22" i="25"/>
  <c r="H22" i="25"/>
  <c r="I22" i="25"/>
  <c r="J22" i="25"/>
  <c r="K22" i="25"/>
  <c r="E22" i="5" s="1"/>
  <c r="B26" i="25"/>
  <c r="C26" i="25"/>
  <c r="D26" i="25"/>
  <c r="E26" i="25"/>
  <c r="F26" i="25"/>
  <c r="G26" i="25"/>
  <c r="H26" i="25"/>
  <c r="I26" i="25"/>
  <c r="J26" i="25"/>
  <c r="C22" i="11"/>
  <c r="D22" i="11"/>
  <c r="E22" i="11"/>
  <c r="F22" i="11"/>
  <c r="G22" i="11"/>
  <c r="H22" i="11"/>
  <c r="I22" i="11"/>
  <c r="J22" i="11"/>
  <c r="K22" i="11"/>
  <c r="L22" i="11"/>
  <c r="B22" i="5" s="1"/>
  <c r="C26" i="11"/>
  <c r="D26" i="11"/>
  <c r="E26" i="11"/>
  <c r="F26" i="11"/>
  <c r="G26" i="11"/>
  <c r="H26" i="11"/>
  <c r="I26" i="11"/>
  <c r="J26" i="11"/>
  <c r="K26" i="11"/>
  <c r="L26" i="11"/>
  <c r="B26" i="5" s="1"/>
  <c r="B22" i="131"/>
  <c r="C22" i="131"/>
  <c r="D22" i="131"/>
  <c r="E22" i="131"/>
  <c r="F22" i="131"/>
  <c r="G22" i="131"/>
  <c r="H22" i="131"/>
  <c r="I22" i="131"/>
  <c r="B26" i="131"/>
  <c r="C26" i="131"/>
  <c r="D26" i="131"/>
  <c r="E26" i="131"/>
  <c r="F26" i="131"/>
  <c r="G26" i="131"/>
  <c r="H26" i="131"/>
  <c r="I26" i="131"/>
  <c r="B22" i="24"/>
  <c r="C22" i="24"/>
  <c r="D22" i="24"/>
  <c r="E22" i="24"/>
  <c r="F22" i="24"/>
  <c r="G22" i="24"/>
  <c r="H22" i="24"/>
  <c r="I22" i="24"/>
  <c r="J22" i="24"/>
  <c r="K22" i="24"/>
  <c r="L22" i="24"/>
  <c r="M22" i="24"/>
  <c r="N22" i="24"/>
  <c r="O22" i="24"/>
  <c r="P22" i="24"/>
  <c r="Q22" i="24"/>
  <c r="R22" i="24"/>
  <c r="D22" i="5" s="1"/>
  <c r="B26" i="24"/>
  <c r="C26" i="24"/>
  <c r="D26" i="24"/>
  <c r="E26" i="24"/>
  <c r="F26" i="24"/>
  <c r="G26" i="24"/>
  <c r="H26" i="24"/>
  <c r="I26" i="24"/>
  <c r="J26" i="24"/>
  <c r="K26" i="24"/>
  <c r="L26" i="24"/>
  <c r="M26" i="24"/>
  <c r="N26" i="24"/>
  <c r="O26" i="24"/>
  <c r="P26" i="24"/>
  <c r="Q26" i="24"/>
  <c r="R26" i="24"/>
  <c r="D26" i="5" s="1"/>
  <c r="B22" i="26"/>
  <c r="C22" i="26"/>
  <c r="D22" i="26"/>
  <c r="E22" i="26"/>
  <c r="F22" i="26"/>
  <c r="G22" i="26"/>
  <c r="H22" i="26"/>
  <c r="B26" i="26"/>
  <c r="C26" i="26"/>
  <c r="D26" i="26"/>
  <c r="E26" i="26"/>
  <c r="F26" i="26"/>
  <c r="G26" i="26"/>
  <c r="H26" i="26"/>
  <c r="B22" i="27"/>
  <c r="I22" i="27" s="1"/>
  <c r="G22" i="5" s="1"/>
  <c r="C22" i="27"/>
  <c r="D22" i="27"/>
  <c r="E22" i="27"/>
  <c r="F22" i="27"/>
  <c r="G22" i="27"/>
  <c r="H22" i="27"/>
  <c r="B26" i="27"/>
  <c r="C26" i="27"/>
  <c r="D26" i="27"/>
  <c r="E26" i="27"/>
  <c r="F26" i="27"/>
  <c r="G26" i="27"/>
  <c r="H26" i="27"/>
  <c r="I26" i="27"/>
  <c r="G26" i="5" s="1"/>
  <c r="B22" i="29"/>
  <c r="G22" i="29" s="1"/>
  <c r="I22" i="5" s="1"/>
  <c r="C22" i="29"/>
  <c r="D22" i="29"/>
  <c r="E22" i="29"/>
  <c r="F22" i="29"/>
  <c r="B26" i="29"/>
  <c r="C26" i="29"/>
  <c r="D26" i="29"/>
  <c r="E26" i="29"/>
  <c r="F26" i="29"/>
  <c r="G26" i="29"/>
  <c r="I26" i="5" s="1"/>
  <c r="B22" i="30"/>
  <c r="C22" i="30"/>
  <c r="H22" i="30" s="1"/>
  <c r="J22" i="5" s="1"/>
  <c r="D22" i="30"/>
  <c r="E22" i="30"/>
  <c r="F22" i="30"/>
  <c r="G22" i="30"/>
  <c r="B26" i="30"/>
  <c r="C26" i="30"/>
  <c r="H26" i="30" s="1"/>
  <c r="J26" i="5" s="1"/>
  <c r="D26" i="30"/>
  <c r="E26" i="30"/>
  <c r="F26" i="30"/>
  <c r="G26" i="30"/>
  <c r="B22" i="31"/>
  <c r="C22" i="31"/>
  <c r="D22" i="31"/>
  <c r="E22" i="31"/>
  <c r="F22" i="31"/>
  <c r="G22" i="31"/>
  <c r="H22" i="31"/>
  <c r="I22" i="31"/>
  <c r="J22" i="31"/>
  <c r="K22" i="31"/>
  <c r="L22" i="31"/>
  <c r="K22" i="5" s="1"/>
  <c r="B26" i="31"/>
  <c r="C26" i="31"/>
  <c r="D26" i="31"/>
  <c r="E26" i="31"/>
  <c r="F26" i="31"/>
  <c r="G26" i="31"/>
  <c r="H26" i="31"/>
  <c r="I26" i="31"/>
  <c r="J26" i="31"/>
  <c r="K26" i="31"/>
  <c r="L26" i="31"/>
  <c r="K26" i="5" s="1"/>
  <c r="B22" i="179"/>
  <c r="B26" i="179"/>
  <c r="B27" i="179" s="1"/>
  <c r="F27" i="179" s="1"/>
  <c r="N27" i="5" s="1"/>
  <c r="C22" i="179"/>
  <c r="C26" i="179"/>
  <c r="C27" i="179"/>
  <c r="D22" i="179"/>
  <c r="D26" i="179"/>
  <c r="D27" i="179" s="1"/>
  <c r="E22" i="179"/>
  <c r="E26" i="179"/>
  <c r="E27" i="179"/>
  <c r="B22" i="180"/>
  <c r="B26" i="180"/>
  <c r="B27" i="180" s="1"/>
  <c r="C27" i="180" s="1"/>
  <c r="O27" i="5" s="1"/>
  <c r="B46" i="11"/>
  <c r="C46" i="11"/>
  <c r="D46" i="11"/>
  <c r="E46" i="11"/>
  <c r="F46" i="11"/>
  <c r="G46" i="11"/>
  <c r="H46" i="11"/>
  <c r="I46" i="11"/>
  <c r="J46" i="11"/>
  <c r="K46" i="11"/>
  <c r="L46" i="11"/>
  <c r="B46" i="5" s="1"/>
  <c r="B46" i="131"/>
  <c r="C46" i="131"/>
  <c r="D46" i="131"/>
  <c r="E46" i="131"/>
  <c r="F46" i="131"/>
  <c r="G46" i="131"/>
  <c r="H46" i="131"/>
  <c r="I46" i="131"/>
  <c r="B46" i="24"/>
  <c r="C46" i="24"/>
  <c r="D46" i="24"/>
  <c r="E46" i="24"/>
  <c r="F46" i="24"/>
  <c r="G46" i="24"/>
  <c r="H46" i="24"/>
  <c r="I46" i="24"/>
  <c r="J46" i="24"/>
  <c r="K46" i="24"/>
  <c r="L46" i="24"/>
  <c r="M46" i="24"/>
  <c r="N46" i="24"/>
  <c r="O46" i="24"/>
  <c r="P46" i="24"/>
  <c r="Q46" i="24"/>
  <c r="R46" i="24"/>
  <c r="D46" i="5" s="1"/>
  <c r="C29" i="184" s="1"/>
  <c r="C28" i="184" s="1"/>
  <c r="B46" i="25"/>
  <c r="K46" i="25" s="1"/>
  <c r="E46" i="5" s="1"/>
  <c r="D29" i="184" s="1"/>
  <c r="D28" i="184" s="1"/>
  <c r="C46" i="25"/>
  <c r="D46" i="25"/>
  <c r="E46" i="25"/>
  <c r="F46" i="25"/>
  <c r="G46" i="25"/>
  <c r="H46" i="25"/>
  <c r="I46" i="25"/>
  <c r="J46" i="25"/>
  <c r="B46" i="27"/>
  <c r="I46" i="27" s="1"/>
  <c r="G46" i="5" s="1"/>
  <c r="F29" i="184" s="1"/>
  <c r="F28" i="184" s="1"/>
  <c r="C46" i="27"/>
  <c r="D46" i="27"/>
  <c r="E46" i="27"/>
  <c r="F46" i="27"/>
  <c r="G46" i="27"/>
  <c r="H46" i="27"/>
  <c r="B46" i="30"/>
  <c r="C46" i="30"/>
  <c r="H46" i="30" s="1"/>
  <c r="J46" i="5" s="1"/>
  <c r="J29" i="184" s="1"/>
  <c r="J28" i="184" s="1"/>
  <c r="D46" i="30"/>
  <c r="E46" i="30"/>
  <c r="F46" i="30"/>
  <c r="G46" i="30"/>
  <c r="B46" i="31"/>
  <c r="C46" i="31"/>
  <c r="L46" i="31" s="1"/>
  <c r="K46" i="5" s="1"/>
  <c r="K29" i="184" s="1"/>
  <c r="K28" i="184" s="1"/>
  <c r="D46" i="31"/>
  <c r="E46" i="31"/>
  <c r="F46" i="31"/>
  <c r="G46" i="31"/>
  <c r="H46" i="31"/>
  <c r="I46" i="31"/>
  <c r="J46" i="31"/>
  <c r="K46" i="31"/>
  <c r="B46" i="179"/>
  <c r="C46" i="179"/>
  <c r="F46" i="179" s="1"/>
  <c r="N46" i="5" s="1"/>
  <c r="D46" i="179"/>
  <c r="E46" i="179"/>
  <c r="B46" i="180"/>
  <c r="C46" i="180"/>
  <c r="O46" i="5" s="1"/>
  <c r="L47" i="5"/>
  <c r="M30" i="184" s="1"/>
  <c r="L30" i="184"/>
  <c r="K30" i="184"/>
  <c r="J30" i="184"/>
  <c r="I30" i="184"/>
  <c r="H30" i="184"/>
  <c r="G30" i="184"/>
  <c r="F30" i="184"/>
  <c r="E30" i="184"/>
  <c r="D30" i="184"/>
  <c r="C30" i="184"/>
  <c r="B30" i="184"/>
  <c r="B36" i="5"/>
  <c r="D36" i="5"/>
  <c r="E36" i="5"/>
  <c r="F36" i="5"/>
  <c r="G36" i="5"/>
  <c r="H36" i="5"/>
  <c r="I36" i="5"/>
  <c r="J36" i="5"/>
  <c r="K36" i="5"/>
  <c r="F36" i="179"/>
  <c r="N36" i="5" s="1"/>
  <c r="K51" i="28"/>
  <c r="H51" i="5"/>
  <c r="I9" i="184" s="1"/>
  <c r="C51" i="180"/>
  <c r="O51" i="5" s="1"/>
  <c r="J51" i="131"/>
  <c r="C51" i="5" s="1"/>
  <c r="R51" i="24"/>
  <c r="D51" i="5"/>
  <c r="C9" i="184" s="1"/>
  <c r="K51" i="25"/>
  <c r="E51" i="5" s="1"/>
  <c r="D9" i="184" s="1"/>
  <c r="I51" i="26"/>
  <c r="F51" i="5"/>
  <c r="E9" i="184" s="1"/>
  <c r="I51" i="27"/>
  <c r="G51" i="5" s="1"/>
  <c r="F9" i="184" s="1"/>
  <c r="L51" i="11"/>
  <c r="B51" i="5"/>
  <c r="G9" i="184" s="1"/>
  <c r="G51" i="29"/>
  <c r="I51" i="5" s="1"/>
  <c r="H9" i="184" s="1"/>
  <c r="H51" i="30"/>
  <c r="J51" i="5"/>
  <c r="J9" i="184" s="1"/>
  <c r="L51" i="31"/>
  <c r="K51" i="5" s="1"/>
  <c r="K9" i="184" s="1"/>
  <c r="L40" i="184"/>
  <c r="I40" i="184"/>
  <c r="H40" i="184"/>
  <c r="F40" i="184"/>
  <c r="E40" i="184"/>
  <c r="D40" i="184"/>
  <c r="C40" i="184"/>
  <c r="B40" i="184"/>
  <c r="B18" i="184"/>
  <c r="B5" i="184"/>
  <c r="C5" i="184"/>
  <c r="E5" i="184"/>
  <c r="F5" i="184"/>
  <c r="G5" i="184"/>
  <c r="H5" i="184"/>
  <c r="I5" i="184"/>
  <c r="J5" i="184"/>
  <c r="K5" i="184"/>
  <c r="L5" i="184"/>
  <c r="M5" i="184"/>
  <c r="E131" i="181"/>
  <c r="M52" i="181"/>
  <c r="C122" i="181"/>
  <c r="D122" i="181"/>
  <c r="E122" i="181"/>
  <c r="F122" i="181"/>
  <c r="C120" i="181"/>
  <c r="C124" i="181" s="1"/>
  <c r="D120" i="181"/>
  <c r="E120" i="181"/>
  <c r="F120" i="181"/>
  <c r="H120" i="181"/>
  <c r="I120" i="181"/>
  <c r="B118" i="181"/>
  <c r="E118" i="181"/>
  <c r="J118" i="181" s="1"/>
  <c r="F118" i="181"/>
  <c r="G118" i="181"/>
  <c r="H118" i="181"/>
  <c r="B116" i="181"/>
  <c r="B117" i="181" s="1"/>
  <c r="D116" i="181"/>
  <c r="E116" i="181"/>
  <c r="G116" i="181"/>
  <c r="I116" i="181"/>
  <c r="E124" i="181"/>
  <c r="E123" i="181" s="1"/>
  <c r="E121" i="181"/>
  <c r="E117" i="181"/>
  <c r="D126" i="181"/>
  <c r="B124" i="181"/>
  <c r="B121" i="181" s="1"/>
  <c r="B119" i="181"/>
  <c r="B123" i="181"/>
  <c r="M54" i="181"/>
  <c r="E50" i="34"/>
  <c r="G50" i="34"/>
  <c r="I50" i="34"/>
  <c r="K50" i="34"/>
  <c r="M50" i="34"/>
  <c r="O50" i="34"/>
  <c r="E55" i="34"/>
  <c r="G55" i="34"/>
  <c r="I55" i="34"/>
  <c r="K55" i="34"/>
  <c r="M55" i="34"/>
  <c r="O55" i="34"/>
  <c r="H5" i="21"/>
  <c r="L5" i="34" s="1"/>
  <c r="H37" i="21"/>
  <c r="L37" i="34" s="1"/>
  <c r="H38" i="21"/>
  <c r="L38" i="34" s="1"/>
  <c r="H39" i="21"/>
  <c r="L39" i="34" s="1"/>
  <c r="H41" i="21"/>
  <c r="L41" i="34" s="1"/>
  <c r="H42" i="21"/>
  <c r="L42" i="34" s="1"/>
  <c r="H43" i="21"/>
  <c r="L43" i="34" s="1"/>
  <c r="F72" i="181"/>
  <c r="H68" i="181"/>
  <c r="F66" i="181"/>
  <c r="B72" i="181"/>
  <c r="B68" i="181"/>
  <c r="D47" i="181"/>
  <c r="L47" i="181" s="1"/>
  <c r="D48" i="181"/>
  <c r="L48" i="181"/>
  <c r="D49" i="181"/>
  <c r="L49" i="181" s="1"/>
  <c r="D50" i="181"/>
  <c r="L50" i="181"/>
  <c r="L52" i="181"/>
  <c r="N52" i="181" s="1"/>
  <c r="H48" i="181"/>
  <c r="H49" i="181"/>
  <c r="H50" i="181"/>
  <c r="H53" i="181"/>
  <c r="F48" i="181"/>
  <c r="F49" i="181"/>
  <c r="F50" i="181"/>
  <c r="F53" i="181"/>
  <c r="B48" i="181"/>
  <c r="B49" i="181"/>
  <c r="B52" i="181"/>
  <c r="B53" i="181"/>
  <c r="G39" i="181"/>
  <c r="G35" i="181"/>
  <c r="G33" i="181"/>
  <c r="H4" i="176"/>
  <c r="S4" i="34" s="1"/>
  <c r="D4" i="177"/>
  <c r="U4" i="34" s="1"/>
  <c r="D4" i="178"/>
  <c r="W4" i="34" s="1"/>
  <c r="AC6" i="1" s="1"/>
  <c r="P3" i="33"/>
  <c r="P4" i="33"/>
  <c r="N60" i="1" s="1"/>
  <c r="P5" i="33"/>
  <c r="P6" i="33"/>
  <c r="P29" i="33"/>
  <c r="N65" i="1"/>
  <c r="S24" i="6"/>
  <c r="S28" i="6"/>
  <c r="S29" i="6"/>
  <c r="P24" i="6"/>
  <c r="P28" i="6"/>
  <c r="P29" i="6" s="1"/>
  <c r="M24" i="6"/>
  <c r="M28" i="6"/>
  <c r="M29" i="6"/>
  <c r="J24" i="6"/>
  <c r="J28" i="6"/>
  <c r="J29" i="6" s="1"/>
  <c r="H37" i="6" s="1"/>
  <c r="G24" i="6"/>
  <c r="G28" i="6"/>
  <c r="G29" i="6"/>
  <c r="D24" i="6"/>
  <c r="D28" i="6"/>
  <c r="D29" i="6" s="1"/>
  <c r="B37" i="6" s="1"/>
  <c r="AL44" i="1"/>
  <c r="D4" i="181"/>
  <c r="E2" i="181"/>
  <c r="H5" i="176"/>
  <c r="S5" i="34" s="1"/>
  <c r="D5" i="177"/>
  <c r="U5" i="34" s="1"/>
  <c r="D5" i="178"/>
  <c r="W5" i="34" s="1"/>
  <c r="C8" i="178"/>
  <c r="C9" i="178"/>
  <c r="C19" i="178" s="1"/>
  <c r="C10" i="178"/>
  <c r="C11" i="178"/>
  <c r="E11" i="178" s="1"/>
  <c r="X11" i="34" s="1"/>
  <c r="C12" i="178"/>
  <c r="C13" i="178"/>
  <c r="E13" i="178" s="1"/>
  <c r="X13" i="34" s="1"/>
  <c r="C14" i="178"/>
  <c r="C15" i="178"/>
  <c r="E15" i="178" s="1"/>
  <c r="X15" i="34" s="1"/>
  <c r="C17" i="178"/>
  <c r="C18" i="178"/>
  <c r="E18" i="178" s="1"/>
  <c r="X18" i="34" s="1"/>
  <c r="C8" i="177"/>
  <c r="E8" i="177" s="1"/>
  <c r="V8" i="34" s="1"/>
  <c r="C9" i="177"/>
  <c r="C10" i="177"/>
  <c r="E10" i="177" s="1"/>
  <c r="V10" i="34" s="1"/>
  <c r="C11" i="177"/>
  <c r="C12" i="177"/>
  <c r="E12" i="177" s="1"/>
  <c r="V12" i="34" s="1"/>
  <c r="C13" i="177"/>
  <c r="C14" i="177"/>
  <c r="E14" i="177" s="1"/>
  <c r="V14" i="34" s="1"/>
  <c r="C15" i="177"/>
  <c r="C17" i="177"/>
  <c r="E17" i="177" s="1"/>
  <c r="V17" i="34" s="1"/>
  <c r="C18" i="177"/>
  <c r="C19" i="177"/>
  <c r="E19" i="177" s="1"/>
  <c r="C8" i="176"/>
  <c r="C9" i="176"/>
  <c r="C19" i="176" s="1"/>
  <c r="C10" i="176"/>
  <c r="C11" i="176"/>
  <c r="I11" i="176" s="1"/>
  <c r="T11" i="34" s="1"/>
  <c r="C12" i="176"/>
  <c r="C13" i="176"/>
  <c r="I13" i="176" s="1"/>
  <c r="T13" i="34" s="1"/>
  <c r="C14" i="176"/>
  <c r="C15" i="176"/>
  <c r="I15" i="176" s="1"/>
  <c r="T15" i="34" s="1"/>
  <c r="C17" i="176"/>
  <c r="C18" i="176"/>
  <c r="E8" i="176"/>
  <c r="I8" i="176" s="1"/>
  <c r="T8" i="34" s="1"/>
  <c r="E9" i="176"/>
  <c r="E10" i="176"/>
  <c r="I10" i="176" s="1"/>
  <c r="T10" i="34" s="1"/>
  <c r="E11" i="176"/>
  <c r="E12" i="176"/>
  <c r="I12" i="176" s="1"/>
  <c r="T12" i="34" s="1"/>
  <c r="E13" i="176"/>
  <c r="E14" i="176"/>
  <c r="I14" i="176" s="1"/>
  <c r="T14" i="34" s="1"/>
  <c r="E15" i="176"/>
  <c r="E17" i="176"/>
  <c r="E18" i="176"/>
  <c r="E19" i="176"/>
  <c r="G8" i="176"/>
  <c r="G9" i="176"/>
  <c r="G19" i="176" s="1"/>
  <c r="G10" i="176"/>
  <c r="G11" i="176"/>
  <c r="G12" i="176"/>
  <c r="G13" i="176"/>
  <c r="G14" i="176"/>
  <c r="G15" i="176"/>
  <c r="G17" i="176"/>
  <c r="G18" i="176"/>
  <c r="B19" i="178"/>
  <c r="D19" i="178" s="1"/>
  <c r="W19" i="34" s="1"/>
  <c r="AC5" i="1" s="1"/>
  <c r="B19" i="177"/>
  <c r="D19" i="177"/>
  <c r="U19" i="34" s="1"/>
  <c r="Z5" i="1" s="1"/>
  <c r="B19" i="176"/>
  <c r="H19" i="176" s="1"/>
  <c r="S19" i="34" s="1"/>
  <c r="W5" i="1" s="1"/>
  <c r="D19" i="176"/>
  <c r="F19" i="176"/>
  <c r="Z6" i="1"/>
  <c r="X7" i="1"/>
  <c r="W6" i="1"/>
  <c r="H48" i="176"/>
  <c r="S48" i="34" s="1"/>
  <c r="C53" i="180"/>
  <c r="O53" i="5"/>
  <c r="B49" i="180"/>
  <c r="C49" i="180"/>
  <c r="O49" i="5" s="1"/>
  <c r="O44" i="5"/>
  <c r="O43" i="5"/>
  <c r="O41" i="5"/>
  <c r="O40" i="5"/>
  <c r="O38" i="5"/>
  <c r="O29" i="5"/>
  <c r="C26" i="180"/>
  <c r="O26" i="5"/>
  <c r="O25" i="5"/>
  <c r="O24" i="5"/>
  <c r="O23" i="5"/>
  <c r="C22" i="180"/>
  <c r="O22" i="5" s="1"/>
  <c r="O21" i="5"/>
  <c r="O20" i="5"/>
  <c r="O19" i="5"/>
  <c r="O17" i="5"/>
  <c r="O16" i="5"/>
  <c r="O15" i="5"/>
  <c r="O14" i="5"/>
  <c r="N14" i="5"/>
  <c r="L14" i="5"/>
  <c r="O13" i="5"/>
  <c r="O12" i="5"/>
  <c r="O11" i="5"/>
  <c r="O10" i="5"/>
  <c r="O9" i="5"/>
  <c r="O8" i="5"/>
  <c r="O7" i="5"/>
  <c r="O6" i="5"/>
  <c r="B49" i="179"/>
  <c r="C49" i="179"/>
  <c r="D49" i="179"/>
  <c r="E49" i="179"/>
  <c r="F49" i="179"/>
  <c r="N49" i="5" s="1"/>
  <c r="N44" i="5"/>
  <c r="N43" i="5"/>
  <c r="N41" i="5"/>
  <c r="N40" i="5"/>
  <c r="N30" i="5"/>
  <c r="N29" i="5"/>
  <c r="F26" i="179"/>
  <c r="N26" i="5"/>
  <c r="N25" i="5"/>
  <c r="N24" i="5"/>
  <c r="N23" i="5"/>
  <c r="F22" i="179"/>
  <c r="N22" i="5" s="1"/>
  <c r="N21" i="5"/>
  <c r="N20" i="5"/>
  <c r="N19" i="5"/>
  <c r="N17" i="5"/>
  <c r="N16" i="5"/>
  <c r="N15" i="5"/>
  <c r="N13" i="5"/>
  <c r="N12" i="5"/>
  <c r="N11" i="5"/>
  <c r="L11" i="5" s="1"/>
  <c r="N10" i="5"/>
  <c r="N9" i="5"/>
  <c r="N8" i="5"/>
  <c r="N7" i="5"/>
  <c r="N6" i="5"/>
  <c r="L37" i="5"/>
  <c r="L32" i="5"/>
  <c r="L15" i="5"/>
  <c r="B49" i="31"/>
  <c r="C49" i="31"/>
  <c r="D49" i="31"/>
  <c r="E49" i="31"/>
  <c r="F49" i="31"/>
  <c r="G49" i="31"/>
  <c r="H49" i="31"/>
  <c r="I49" i="31"/>
  <c r="J49" i="31"/>
  <c r="K49" i="31"/>
  <c r="L49" i="31"/>
  <c r="C38" i="180"/>
  <c r="C33" i="180"/>
  <c r="O33" i="5" s="1"/>
  <c r="AI36" i="1" s="1"/>
  <c r="C34" i="180"/>
  <c r="O34" i="5" s="1"/>
  <c r="AI38" i="1" s="1"/>
  <c r="C35" i="180"/>
  <c r="O35" i="5" s="1"/>
  <c r="B36" i="180"/>
  <c r="C29" i="180"/>
  <c r="C30" i="180"/>
  <c r="O30" i="5" s="1"/>
  <c r="L30" i="5" s="1"/>
  <c r="L55" i="5" s="1"/>
  <c r="F44" i="168"/>
  <c r="F38" i="5"/>
  <c r="F32" i="168"/>
  <c r="F31" i="168"/>
  <c r="F26" i="168"/>
  <c r="I49" i="131"/>
  <c r="B27" i="131"/>
  <c r="C27" i="131"/>
  <c r="D27" i="131"/>
  <c r="E27" i="131"/>
  <c r="F27" i="131"/>
  <c r="G27" i="131"/>
  <c r="H27" i="131"/>
  <c r="I27" i="131"/>
  <c r="F38" i="179"/>
  <c r="N38" i="5" s="1"/>
  <c r="F53" i="179"/>
  <c r="N53" i="5" s="1"/>
  <c r="L53" i="5" s="1"/>
  <c r="F51" i="179"/>
  <c r="N51" i="5" s="1"/>
  <c r="L9" i="184" s="1"/>
  <c r="E36" i="179"/>
  <c r="D36" i="179"/>
  <c r="C36" i="179"/>
  <c r="B36" i="179"/>
  <c r="E31" i="179"/>
  <c r="D31" i="179"/>
  <c r="B31" i="179"/>
  <c r="D35" i="22"/>
  <c r="D30" i="22"/>
  <c r="B35" i="21"/>
  <c r="D67" i="178"/>
  <c r="W67" i="34"/>
  <c r="D54" i="178"/>
  <c r="W54" i="34" s="1"/>
  <c r="D52" i="178"/>
  <c r="W52" i="34" s="1"/>
  <c r="D51" i="178"/>
  <c r="W51" i="34" s="1"/>
  <c r="D49" i="178"/>
  <c r="W49" i="34"/>
  <c r="D48" i="178"/>
  <c r="W48" i="34" s="1"/>
  <c r="B40" i="178"/>
  <c r="B44" i="178"/>
  <c r="B45" i="178"/>
  <c r="D45" i="178" s="1"/>
  <c r="W45" i="34" s="1"/>
  <c r="D44" i="178"/>
  <c r="W44" i="34" s="1"/>
  <c r="D43" i="178"/>
  <c r="W43" i="34" s="1"/>
  <c r="D42" i="178"/>
  <c r="W42" i="34" s="1"/>
  <c r="D41" i="178"/>
  <c r="W41" i="34" s="1"/>
  <c r="D40" i="178"/>
  <c r="W40" i="34" s="1"/>
  <c r="D39" i="178"/>
  <c r="W39" i="34" s="1"/>
  <c r="D38" i="178"/>
  <c r="W38" i="34" s="1"/>
  <c r="D37" i="178"/>
  <c r="W37" i="34" s="1"/>
  <c r="D18" i="178"/>
  <c r="W18" i="34"/>
  <c r="E17" i="178"/>
  <c r="X17" i="34" s="1"/>
  <c r="D17" i="178"/>
  <c r="W17" i="34" s="1"/>
  <c r="E16" i="178"/>
  <c r="X16" i="34"/>
  <c r="D16" i="178"/>
  <c r="W16" i="34"/>
  <c r="D15" i="178"/>
  <c r="W15" i="34"/>
  <c r="E14" i="178"/>
  <c r="X14" i="34"/>
  <c r="D14" i="178"/>
  <c r="W14" i="34"/>
  <c r="D13" i="178"/>
  <c r="W13" i="34"/>
  <c r="E12" i="178"/>
  <c r="X12" i="34"/>
  <c r="D12" i="178"/>
  <c r="W12" i="34"/>
  <c r="D11" i="178"/>
  <c r="W11" i="34"/>
  <c r="E10" i="178"/>
  <c r="X10" i="34"/>
  <c r="D10" i="178"/>
  <c r="W10" i="34"/>
  <c r="D9" i="178"/>
  <c r="W9" i="34"/>
  <c r="E8" i="178"/>
  <c r="X8" i="34"/>
  <c r="D8" i="178"/>
  <c r="W8" i="34"/>
  <c r="D67" i="177"/>
  <c r="U67" i="34"/>
  <c r="D57" i="177"/>
  <c r="U57" i="34" s="1"/>
  <c r="D56" i="177"/>
  <c r="U56" i="34" s="1"/>
  <c r="D54" i="177"/>
  <c r="U54" i="34" s="1"/>
  <c r="D52" i="177"/>
  <c r="U52" i="34" s="1"/>
  <c r="D51" i="177"/>
  <c r="U51" i="34" s="1"/>
  <c r="D49" i="177"/>
  <c r="U49" i="34"/>
  <c r="D48" i="177"/>
  <c r="U48" i="34" s="1"/>
  <c r="B40" i="177"/>
  <c r="B44" i="177"/>
  <c r="B45" i="177"/>
  <c r="D45" i="177" s="1"/>
  <c r="U45" i="34" s="1"/>
  <c r="D44" i="177"/>
  <c r="U44" i="34" s="1"/>
  <c r="D43" i="177"/>
  <c r="U43" i="34" s="1"/>
  <c r="P43" i="34" s="1"/>
  <c r="D42" i="177"/>
  <c r="U42" i="34" s="1"/>
  <c r="D41" i="177"/>
  <c r="U41" i="34" s="1"/>
  <c r="P41" i="34" s="1"/>
  <c r="D40" i="177"/>
  <c r="U40" i="34" s="1"/>
  <c r="D39" i="177"/>
  <c r="U39" i="34" s="1"/>
  <c r="P39" i="34" s="1"/>
  <c r="D38" i="177"/>
  <c r="U38" i="34" s="1"/>
  <c r="D37" i="177"/>
  <c r="U37" i="34" s="1"/>
  <c r="P37" i="34" s="1"/>
  <c r="U27" i="34"/>
  <c r="U25" i="34"/>
  <c r="U23" i="34"/>
  <c r="U21" i="34"/>
  <c r="E18" i="177"/>
  <c r="V18" i="34"/>
  <c r="D18" i="177"/>
  <c r="U18" i="34"/>
  <c r="D17" i="177"/>
  <c r="U17" i="34" s="1"/>
  <c r="E16" i="177"/>
  <c r="V16" i="34"/>
  <c r="D16" i="177"/>
  <c r="U16" i="34"/>
  <c r="E15" i="177"/>
  <c r="V15" i="34"/>
  <c r="D15" i="177"/>
  <c r="U15" i="34"/>
  <c r="D14" i="177"/>
  <c r="U14" i="34"/>
  <c r="E13" i="177"/>
  <c r="V13" i="34"/>
  <c r="D13" i="177"/>
  <c r="U13" i="34"/>
  <c r="D12" i="177"/>
  <c r="U12" i="34"/>
  <c r="E11" i="177"/>
  <c r="V11" i="34"/>
  <c r="D11" i="177"/>
  <c r="U11" i="34"/>
  <c r="D10" i="177"/>
  <c r="U10" i="34"/>
  <c r="E9" i="177"/>
  <c r="V9" i="34"/>
  <c r="D9" i="177"/>
  <c r="U9" i="34"/>
  <c r="D8" i="177"/>
  <c r="U8" i="34"/>
  <c r="H67" i="176"/>
  <c r="S67" i="34"/>
  <c r="H57" i="176"/>
  <c r="S57" i="34" s="1"/>
  <c r="H56" i="176"/>
  <c r="S56" i="34" s="1"/>
  <c r="H52" i="176"/>
  <c r="S52" i="34" s="1"/>
  <c r="H51" i="176"/>
  <c r="S51" i="34" s="1"/>
  <c r="H49" i="176"/>
  <c r="S49" i="34"/>
  <c r="B40" i="176"/>
  <c r="B44" i="176"/>
  <c r="B45" i="176" s="1"/>
  <c r="D40" i="176"/>
  <c r="H40" i="176" s="1"/>
  <c r="S40" i="34" s="1"/>
  <c r="D44" i="176"/>
  <c r="D45" i="176"/>
  <c r="F40" i="176"/>
  <c r="F44" i="176"/>
  <c r="F45" i="176" s="1"/>
  <c r="H43" i="176"/>
  <c r="S43" i="34"/>
  <c r="H42" i="176"/>
  <c r="S42" i="34"/>
  <c r="H41" i="176"/>
  <c r="S41" i="34"/>
  <c r="H39" i="176"/>
  <c r="S39" i="34"/>
  <c r="H38" i="176"/>
  <c r="S38" i="34"/>
  <c r="H37" i="176"/>
  <c r="S37" i="34"/>
  <c r="S26" i="34"/>
  <c r="S24" i="34"/>
  <c r="S22" i="34"/>
  <c r="I18" i="176"/>
  <c r="T18" i="34" s="1"/>
  <c r="I17" i="176"/>
  <c r="T17" i="34" s="1"/>
  <c r="I16" i="176"/>
  <c r="T16" i="34"/>
  <c r="H18" i="176"/>
  <c r="S18" i="34"/>
  <c r="H17" i="176"/>
  <c r="S17" i="34" s="1"/>
  <c r="H16" i="176"/>
  <c r="S16" i="34" s="1"/>
  <c r="P16" i="34" s="1"/>
  <c r="H15" i="176"/>
  <c r="S15" i="34" s="1"/>
  <c r="P15" i="34" s="1"/>
  <c r="H14" i="176"/>
  <c r="S14" i="34" s="1"/>
  <c r="P14" i="34" s="1"/>
  <c r="H13" i="176"/>
  <c r="S13" i="34" s="1"/>
  <c r="P13" i="34" s="1"/>
  <c r="H12" i="176"/>
  <c r="S12" i="34" s="1"/>
  <c r="P12" i="34" s="1"/>
  <c r="H11" i="176"/>
  <c r="S11" i="34" s="1"/>
  <c r="P11" i="34" s="1"/>
  <c r="H10" i="176"/>
  <c r="S10" i="34" s="1"/>
  <c r="P10" i="34" s="1"/>
  <c r="H9" i="176"/>
  <c r="S9" i="34" s="1"/>
  <c r="P9" i="34" s="1"/>
  <c r="H8" i="176"/>
  <c r="S8" i="34" s="1"/>
  <c r="P8" i="34" s="1"/>
  <c r="H23" i="34"/>
  <c r="B67" i="178"/>
  <c r="B60" i="178"/>
  <c r="D58" i="178"/>
  <c r="W58" i="34" s="1"/>
  <c r="D57" i="178"/>
  <c r="W57" i="34" s="1"/>
  <c r="D56" i="178"/>
  <c r="W56" i="34" s="1"/>
  <c r="B28" i="178"/>
  <c r="D28" i="178" s="1"/>
  <c r="D27" i="178"/>
  <c r="W27" i="34" s="1"/>
  <c r="D26" i="178"/>
  <c r="W26" i="34" s="1"/>
  <c r="D25" i="178"/>
  <c r="W25" i="34" s="1"/>
  <c r="D24" i="178"/>
  <c r="W24" i="34" s="1"/>
  <c r="D23" i="178"/>
  <c r="W23" i="34" s="1"/>
  <c r="D22" i="178"/>
  <c r="W22" i="34" s="1"/>
  <c r="D21" i="178"/>
  <c r="W21" i="34" s="1"/>
  <c r="B6" i="178"/>
  <c r="D21" i="177"/>
  <c r="B67" i="177"/>
  <c r="D47" i="177"/>
  <c r="U47" i="34" s="1"/>
  <c r="D60" i="177"/>
  <c r="B60" i="177"/>
  <c r="D58" i="177"/>
  <c r="U58" i="34" s="1"/>
  <c r="B28" i="177"/>
  <c r="D28" i="177"/>
  <c r="U28" i="34" s="1"/>
  <c r="U30" i="34" s="1"/>
  <c r="AA8" i="1" s="1"/>
  <c r="B35" i="177"/>
  <c r="B34" i="177"/>
  <c r="B33" i="177"/>
  <c r="B30" i="177"/>
  <c r="D27" i="177"/>
  <c r="D26" i="177"/>
  <c r="U26" i="34" s="1"/>
  <c r="P26" i="34" s="1"/>
  <c r="D25" i="177"/>
  <c r="D24" i="177"/>
  <c r="U24" i="34" s="1"/>
  <c r="D23" i="177"/>
  <c r="D22" i="177"/>
  <c r="U22" i="34" s="1"/>
  <c r="B6" i="177"/>
  <c r="H58" i="176"/>
  <c r="S58" i="34" s="1"/>
  <c r="B28" i="176"/>
  <c r="B30" i="176"/>
  <c r="D28" i="176"/>
  <c r="F28" i="176"/>
  <c r="H28" i="176" s="1"/>
  <c r="H27" i="176"/>
  <c r="S27" i="34" s="1"/>
  <c r="H26" i="176"/>
  <c r="H25" i="176"/>
  <c r="S25" i="34" s="1"/>
  <c r="H24" i="176"/>
  <c r="H23" i="176"/>
  <c r="S23" i="34" s="1"/>
  <c r="H22" i="176"/>
  <c r="H21" i="176"/>
  <c r="S21" i="34" s="1"/>
  <c r="B6" i="176"/>
  <c r="D6" i="176"/>
  <c r="F6" i="176"/>
  <c r="H6" i="176"/>
  <c r="F67" i="176"/>
  <c r="D67" i="176"/>
  <c r="B67" i="176"/>
  <c r="H60" i="176"/>
  <c r="F60" i="176"/>
  <c r="D60" i="176"/>
  <c r="B60" i="176"/>
  <c r="D34" i="176"/>
  <c r="F30" i="176"/>
  <c r="D30" i="176"/>
  <c r="D6" i="20"/>
  <c r="H21" i="34"/>
  <c r="P60" i="22"/>
  <c r="N60" i="22"/>
  <c r="L60" i="22"/>
  <c r="J60" i="22"/>
  <c r="F60" i="22"/>
  <c r="D60" i="22"/>
  <c r="B60" i="22"/>
  <c r="R19" i="22"/>
  <c r="B19" i="22"/>
  <c r="C18" i="22"/>
  <c r="C17" i="22"/>
  <c r="C15" i="22"/>
  <c r="C14" i="22"/>
  <c r="C19" i="22" s="1"/>
  <c r="I19" i="22"/>
  <c r="H31" i="22" s="1"/>
  <c r="M19" i="22"/>
  <c r="O18" i="22"/>
  <c r="O17" i="22"/>
  <c r="O19" i="22"/>
  <c r="Q18" i="22"/>
  <c r="Q17" i="22"/>
  <c r="S17" i="22" s="1"/>
  <c r="O17" i="34" s="1"/>
  <c r="Q15" i="22"/>
  <c r="S15" i="22" s="1"/>
  <c r="O15" i="34" s="1"/>
  <c r="F60" i="21"/>
  <c r="G19" i="21"/>
  <c r="D60" i="21"/>
  <c r="F30" i="20"/>
  <c r="D60" i="20"/>
  <c r="L60" i="20"/>
  <c r="J60" i="20"/>
  <c r="H60" i="20"/>
  <c r="F60" i="20"/>
  <c r="B60" i="20"/>
  <c r="H60" i="7"/>
  <c r="B60" i="7"/>
  <c r="H60" i="17"/>
  <c r="D60" i="17"/>
  <c r="V60" i="19"/>
  <c r="T60" i="19"/>
  <c r="R60" i="19"/>
  <c r="P60" i="19"/>
  <c r="N60" i="19"/>
  <c r="L60" i="19"/>
  <c r="J60" i="19"/>
  <c r="H60" i="19"/>
  <c r="F60" i="19"/>
  <c r="D60" i="19"/>
  <c r="V59" i="19"/>
  <c r="T59" i="19"/>
  <c r="R59" i="19"/>
  <c r="P59" i="19"/>
  <c r="N59" i="19"/>
  <c r="L59" i="19"/>
  <c r="J59" i="19"/>
  <c r="H59" i="19"/>
  <c r="F59" i="19"/>
  <c r="D59" i="19"/>
  <c r="B60" i="19"/>
  <c r="N67" i="20"/>
  <c r="J22" i="34"/>
  <c r="B19" i="20"/>
  <c r="H26" i="34"/>
  <c r="V6" i="19"/>
  <c r="T6" i="19"/>
  <c r="R6" i="19"/>
  <c r="P6" i="19"/>
  <c r="N6" i="19"/>
  <c r="L6" i="19"/>
  <c r="J6" i="19"/>
  <c r="H6" i="19"/>
  <c r="F6" i="19"/>
  <c r="D6" i="19"/>
  <c r="B6" i="19"/>
  <c r="X6" i="19"/>
  <c r="B8" i="1"/>
  <c r="T19" i="19"/>
  <c r="I19" i="17"/>
  <c r="G19" i="17"/>
  <c r="E19" i="17"/>
  <c r="C19" i="17"/>
  <c r="J19" i="17"/>
  <c r="B60" i="17"/>
  <c r="H67" i="17"/>
  <c r="J67" i="17"/>
  <c r="J58" i="17"/>
  <c r="J57" i="17"/>
  <c r="F57" i="34" s="1"/>
  <c r="J56" i="17"/>
  <c r="F56" i="34" s="1"/>
  <c r="P56" i="34" s="1"/>
  <c r="J52" i="17"/>
  <c r="J51" i="17"/>
  <c r="F51" i="34" s="1"/>
  <c r="J49" i="17"/>
  <c r="J27" i="17"/>
  <c r="F27" i="34"/>
  <c r="J26" i="17"/>
  <c r="J25" i="17"/>
  <c r="J24" i="17"/>
  <c r="J23" i="17"/>
  <c r="F23" i="34" s="1"/>
  <c r="P23" i="34" s="1"/>
  <c r="J22" i="17"/>
  <c r="J21" i="17"/>
  <c r="F6" i="34"/>
  <c r="L60" i="7"/>
  <c r="P60" i="7"/>
  <c r="N60" i="7"/>
  <c r="J60" i="7"/>
  <c r="F60" i="7"/>
  <c r="D60" i="7"/>
  <c r="H60" i="16"/>
  <c r="D60" i="16"/>
  <c r="B60" i="16"/>
  <c r="Q18" i="7"/>
  <c r="Q17" i="7"/>
  <c r="Q13" i="7"/>
  <c r="Q11" i="7"/>
  <c r="Q9" i="7"/>
  <c r="Q19" i="7" s="1"/>
  <c r="O18" i="7"/>
  <c r="O17" i="7"/>
  <c r="O13" i="7"/>
  <c r="O11" i="7"/>
  <c r="O9" i="7"/>
  <c r="O19" i="7" s="1"/>
  <c r="M18" i="7"/>
  <c r="M17" i="7"/>
  <c r="M15" i="7"/>
  <c r="M14" i="7"/>
  <c r="M13" i="7"/>
  <c r="M12" i="7"/>
  <c r="M11" i="7"/>
  <c r="M9" i="7"/>
  <c r="M8" i="7"/>
  <c r="K18" i="7"/>
  <c r="K17" i="7"/>
  <c r="K15" i="7"/>
  <c r="K14" i="7"/>
  <c r="K13" i="7"/>
  <c r="K12" i="7"/>
  <c r="K11" i="7"/>
  <c r="K9" i="7"/>
  <c r="K8" i="7"/>
  <c r="K19" i="7"/>
  <c r="I18" i="7"/>
  <c r="I17" i="7"/>
  <c r="I13" i="7"/>
  <c r="I11" i="7"/>
  <c r="I9" i="7"/>
  <c r="I19" i="7"/>
  <c r="G17" i="7"/>
  <c r="G11" i="7"/>
  <c r="G19" i="7" s="1"/>
  <c r="E18" i="7"/>
  <c r="E17" i="7"/>
  <c r="E13" i="7"/>
  <c r="E9" i="7"/>
  <c r="E19" i="7"/>
  <c r="C18" i="7"/>
  <c r="C17" i="7"/>
  <c r="S17" i="7" s="1"/>
  <c r="C17" i="34" s="1"/>
  <c r="C15" i="7"/>
  <c r="C14" i="7"/>
  <c r="S14" i="7" s="1"/>
  <c r="C14" i="34" s="1"/>
  <c r="C13" i="7"/>
  <c r="C12" i="7"/>
  <c r="S12" i="7" s="1"/>
  <c r="C12" i="34" s="1"/>
  <c r="C11" i="7"/>
  <c r="C9" i="7"/>
  <c r="S9" i="7" s="1"/>
  <c r="C9" i="34" s="1"/>
  <c r="C8" i="7"/>
  <c r="C19" i="7"/>
  <c r="B52" i="34"/>
  <c r="R60" i="7"/>
  <c r="N60" i="16"/>
  <c r="C18" i="16"/>
  <c r="C17" i="16"/>
  <c r="C14" i="16"/>
  <c r="C13" i="16"/>
  <c r="C12" i="16"/>
  <c r="C11" i="16"/>
  <c r="C10" i="16"/>
  <c r="C9" i="16"/>
  <c r="E18" i="16"/>
  <c r="E17" i="16"/>
  <c r="E15" i="16"/>
  <c r="Y15" i="16" s="1"/>
  <c r="E15" i="34" s="1"/>
  <c r="E14" i="16"/>
  <c r="E13" i="16"/>
  <c r="E12" i="16"/>
  <c r="E11" i="16"/>
  <c r="E9" i="16"/>
  <c r="G18" i="16"/>
  <c r="G17" i="16"/>
  <c r="G14" i="16"/>
  <c r="G13" i="16"/>
  <c r="G12" i="16"/>
  <c r="G11" i="16"/>
  <c r="G9" i="16"/>
  <c r="I18" i="16"/>
  <c r="I17" i="16"/>
  <c r="I15" i="16"/>
  <c r="I14" i="16"/>
  <c r="I13" i="16"/>
  <c r="I12" i="16"/>
  <c r="I11" i="16"/>
  <c r="I10" i="16"/>
  <c r="I9" i="16"/>
  <c r="I8" i="16"/>
  <c r="I19" i="16" s="1"/>
  <c r="H31" i="16" s="1"/>
  <c r="K13" i="16"/>
  <c r="K11" i="16"/>
  <c r="K9" i="16"/>
  <c r="M17" i="16"/>
  <c r="M13" i="16"/>
  <c r="M12" i="16"/>
  <c r="M11" i="16"/>
  <c r="M9" i="16"/>
  <c r="O18" i="16"/>
  <c r="O17" i="16"/>
  <c r="O14" i="16"/>
  <c r="O13" i="16"/>
  <c r="O11" i="16"/>
  <c r="O9" i="16"/>
  <c r="Q18" i="16"/>
  <c r="Q17" i="16"/>
  <c r="Q14" i="16"/>
  <c r="Q13" i="16"/>
  <c r="Q12" i="16"/>
  <c r="Q11" i="16"/>
  <c r="Q9" i="16"/>
  <c r="S17" i="16"/>
  <c r="S14" i="16"/>
  <c r="S13" i="16"/>
  <c r="S12" i="16"/>
  <c r="S11" i="16"/>
  <c r="S9" i="16"/>
  <c r="U18" i="16"/>
  <c r="U17" i="16"/>
  <c r="U14" i="16"/>
  <c r="U13" i="16"/>
  <c r="U11" i="16"/>
  <c r="U9" i="16"/>
  <c r="W17" i="16"/>
  <c r="W13" i="16"/>
  <c r="W11" i="16"/>
  <c r="W9" i="16"/>
  <c r="Q35" i="6"/>
  <c r="N28" i="6"/>
  <c r="N35" i="6"/>
  <c r="V27" i="6"/>
  <c r="K28" i="6"/>
  <c r="K24" i="6"/>
  <c r="K29" i="6" s="1"/>
  <c r="K35" i="6"/>
  <c r="H35" i="6"/>
  <c r="E35" i="6"/>
  <c r="B28" i="6"/>
  <c r="B24" i="6"/>
  <c r="T20" i="6"/>
  <c r="B35" i="6"/>
  <c r="L53" i="31"/>
  <c r="K50" i="168"/>
  <c r="K48" i="168"/>
  <c r="L48" i="31"/>
  <c r="K48" i="5" s="1"/>
  <c r="K39" i="184" s="1"/>
  <c r="L38" i="31"/>
  <c r="K38" i="5" s="1"/>
  <c r="K36" i="31"/>
  <c r="J36" i="31"/>
  <c r="I36" i="31"/>
  <c r="H36" i="31"/>
  <c r="G36" i="31"/>
  <c r="F36" i="31"/>
  <c r="E36" i="31"/>
  <c r="D36" i="31"/>
  <c r="C36" i="31"/>
  <c r="B36" i="31"/>
  <c r="L36" i="31"/>
  <c r="H31" i="31"/>
  <c r="G31" i="31"/>
  <c r="E31" i="31"/>
  <c r="D31" i="31"/>
  <c r="C31" i="31"/>
  <c r="B31" i="31"/>
  <c r="F31" i="31"/>
  <c r="B27" i="31"/>
  <c r="C27" i="31"/>
  <c r="D27" i="31"/>
  <c r="E27" i="31"/>
  <c r="F27" i="31"/>
  <c r="G27" i="31"/>
  <c r="H27" i="31"/>
  <c r="I27" i="31"/>
  <c r="J27" i="31"/>
  <c r="K27" i="31"/>
  <c r="H53" i="30"/>
  <c r="J50" i="168" s="1"/>
  <c r="L50" i="168" s="1"/>
  <c r="G49" i="30"/>
  <c r="F49" i="30"/>
  <c r="E49" i="30"/>
  <c r="D49" i="30"/>
  <c r="C49" i="30"/>
  <c r="B49" i="30"/>
  <c r="H49" i="30" s="1"/>
  <c r="H48" i="30"/>
  <c r="J48" i="5" s="1"/>
  <c r="J39" i="184" s="1"/>
  <c r="H38" i="30"/>
  <c r="G36" i="30"/>
  <c r="F36" i="30"/>
  <c r="D36" i="30"/>
  <c r="B36" i="30"/>
  <c r="G31" i="30"/>
  <c r="F31" i="30"/>
  <c r="D31" i="30"/>
  <c r="C31" i="30"/>
  <c r="B27" i="30"/>
  <c r="D27" i="30"/>
  <c r="E27" i="30"/>
  <c r="F27" i="30"/>
  <c r="G27" i="30"/>
  <c r="K53" i="28"/>
  <c r="J49" i="28"/>
  <c r="I49" i="28"/>
  <c r="H49" i="28"/>
  <c r="G49" i="28"/>
  <c r="F49" i="28"/>
  <c r="E49" i="28"/>
  <c r="D49" i="28"/>
  <c r="C49" i="28"/>
  <c r="B49" i="28"/>
  <c r="K49" i="28" s="1"/>
  <c r="B46" i="28"/>
  <c r="C46" i="28"/>
  <c r="D46" i="28"/>
  <c r="E46" i="28"/>
  <c r="F46" i="28"/>
  <c r="G46" i="28"/>
  <c r="H46" i="28"/>
  <c r="J46" i="28"/>
  <c r="I46" i="28"/>
  <c r="K38" i="28"/>
  <c r="K36" i="28"/>
  <c r="J36" i="28"/>
  <c r="H36" i="28"/>
  <c r="G36" i="28"/>
  <c r="F36" i="28"/>
  <c r="E36" i="28"/>
  <c r="D36" i="28"/>
  <c r="C36" i="28"/>
  <c r="B36" i="28"/>
  <c r="J31" i="28"/>
  <c r="H31" i="28"/>
  <c r="G31" i="28"/>
  <c r="B31" i="28"/>
  <c r="F31" i="28"/>
  <c r="E31" i="28"/>
  <c r="D31" i="28"/>
  <c r="C31" i="28"/>
  <c r="B22" i="28"/>
  <c r="B26" i="28"/>
  <c r="B27" i="28"/>
  <c r="C22" i="28"/>
  <c r="C26" i="28"/>
  <c r="C27" i="28" s="1"/>
  <c r="D22" i="28"/>
  <c r="D26" i="28"/>
  <c r="D27" i="28"/>
  <c r="E22" i="28"/>
  <c r="E26" i="28"/>
  <c r="E27" i="28" s="1"/>
  <c r="F22" i="28"/>
  <c r="F26" i="28"/>
  <c r="F27" i="28"/>
  <c r="G22" i="28"/>
  <c r="G26" i="28"/>
  <c r="G27" i="28" s="1"/>
  <c r="H22" i="28"/>
  <c r="H26" i="28"/>
  <c r="H27" i="28"/>
  <c r="J26" i="28"/>
  <c r="I26" i="28"/>
  <c r="J22" i="28"/>
  <c r="J27" i="28"/>
  <c r="I22" i="28"/>
  <c r="I27" i="28"/>
  <c r="G53" i="29"/>
  <c r="I50" i="168"/>
  <c r="F49" i="29"/>
  <c r="E49" i="29"/>
  <c r="D49" i="29"/>
  <c r="C49" i="29"/>
  <c r="B49" i="29"/>
  <c r="G49" i="29"/>
  <c r="I45" i="168"/>
  <c r="G38" i="29"/>
  <c r="I35" i="168" s="1"/>
  <c r="F36" i="29"/>
  <c r="E36" i="29"/>
  <c r="D36" i="29"/>
  <c r="C36" i="29"/>
  <c r="B36" i="29"/>
  <c r="G36" i="29"/>
  <c r="C27" i="29"/>
  <c r="D27" i="29"/>
  <c r="E27" i="29"/>
  <c r="F27" i="29"/>
  <c r="I19" i="168"/>
  <c r="B27" i="29"/>
  <c r="G27" i="29"/>
  <c r="L53" i="11"/>
  <c r="B50" i="168"/>
  <c r="B48" i="168"/>
  <c r="B49" i="11"/>
  <c r="C49" i="11"/>
  <c r="D49" i="11"/>
  <c r="E49" i="11"/>
  <c r="F49" i="11"/>
  <c r="G49" i="11"/>
  <c r="H49" i="11"/>
  <c r="I49" i="11"/>
  <c r="J49" i="11"/>
  <c r="K49" i="11"/>
  <c r="L48" i="11"/>
  <c r="B48" i="5" s="1"/>
  <c r="B44" i="168"/>
  <c r="L38" i="11"/>
  <c r="K36" i="11"/>
  <c r="J36" i="11"/>
  <c r="I36" i="11"/>
  <c r="H36" i="11"/>
  <c r="G36" i="11"/>
  <c r="F36" i="11"/>
  <c r="E36" i="11"/>
  <c r="D36" i="11"/>
  <c r="C36" i="11"/>
  <c r="B36" i="11"/>
  <c r="L36" i="11"/>
  <c r="B26" i="168"/>
  <c r="C27" i="11"/>
  <c r="F27" i="11"/>
  <c r="G27" i="11"/>
  <c r="J27" i="11"/>
  <c r="K27" i="11"/>
  <c r="I53" i="27"/>
  <c r="G50" i="168"/>
  <c r="H49" i="27"/>
  <c r="G49" i="27"/>
  <c r="F49" i="27"/>
  <c r="E49" i="27"/>
  <c r="D49" i="27"/>
  <c r="C49" i="27"/>
  <c r="B49" i="27"/>
  <c r="I49" i="27"/>
  <c r="I38" i="27"/>
  <c r="G38" i="5"/>
  <c r="H36" i="27"/>
  <c r="G36" i="27"/>
  <c r="F36" i="27"/>
  <c r="E36" i="27"/>
  <c r="D36" i="27"/>
  <c r="C36" i="27"/>
  <c r="B36" i="27"/>
  <c r="I36" i="27"/>
  <c r="B27" i="27"/>
  <c r="D27" i="27"/>
  <c r="E27" i="27"/>
  <c r="F27" i="27"/>
  <c r="G27" i="27"/>
  <c r="H27" i="27"/>
  <c r="I53" i="26"/>
  <c r="F50" i="168"/>
  <c r="H49" i="26"/>
  <c r="G49" i="26"/>
  <c r="F49" i="26"/>
  <c r="E49" i="26"/>
  <c r="D49" i="26"/>
  <c r="C49" i="26"/>
  <c r="B49" i="26"/>
  <c r="H36" i="26"/>
  <c r="G36" i="26"/>
  <c r="F36" i="26"/>
  <c r="E36" i="26"/>
  <c r="D36" i="26"/>
  <c r="C36" i="26"/>
  <c r="B36" i="26"/>
  <c r="I36" i="26" s="1"/>
  <c r="B27" i="26"/>
  <c r="D27" i="26"/>
  <c r="G27" i="26"/>
  <c r="H27" i="26"/>
  <c r="K53" i="25"/>
  <c r="E53" i="5"/>
  <c r="J49" i="25"/>
  <c r="I49" i="25"/>
  <c r="H49" i="25"/>
  <c r="G49" i="25"/>
  <c r="F49" i="25"/>
  <c r="E49" i="25"/>
  <c r="D49" i="25"/>
  <c r="C49" i="25"/>
  <c r="B49" i="25"/>
  <c r="K49" i="25"/>
  <c r="K38" i="25"/>
  <c r="E35" i="168"/>
  <c r="J36" i="25"/>
  <c r="I36" i="25"/>
  <c r="H36" i="25"/>
  <c r="G36" i="25"/>
  <c r="F36" i="25"/>
  <c r="D36" i="25"/>
  <c r="C36" i="25"/>
  <c r="B36" i="25"/>
  <c r="E26" i="168"/>
  <c r="C27" i="25"/>
  <c r="D27" i="25"/>
  <c r="E27" i="25"/>
  <c r="F27" i="25"/>
  <c r="G27" i="25"/>
  <c r="H27" i="25"/>
  <c r="I27" i="25"/>
  <c r="J27" i="25"/>
  <c r="R53" i="24"/>
  <c r="Q49" i="24"/>
  <c r="P49" i="24"/>
  <c r="O49" i="24"/>
  <c r="N49" i="24"/>
  <c r="M49" i="24"/>
  <c r="L49" i="24"/>
  <c r="K49" i="24"/>
  <c r="J49" i="24"/>
  <c r="I49" i="24"/>
  <c r="H49" i="24"/>
  <c r="G49" i="24"/>
  <c r="F49" i="24"/>
  <c r="E49" i="24"/>
  <c r="D49" i="24"/>
  <c r="C49" i="24"/>
  <c r="B49" i="24"/>
  <c r="R49" i="24"/>
  <c r="D35" i="168"/>
  <c r="Q36" i="24"/>
  <c r="P36" i="24"/>
  <c r="O36" i="24"/>
  <c r="N36" i="24"/>
  <c r="M36" i="24"/>
  <c r="L36" i="24"/>
  <c r="K36" i="24"/>
  <c r="J36" i="24"/>
  <c r="I36" i="24"/>
  <c r="H36" i="24"/>
  <c r="G36" i="24"/>
  <c r="F36" i="24"/>
  <c r="E36" i="24"/>
  <c r="D36" i="24"/>
  <c r="C36" i="24"/>
  <c r="B36" i="24"/>
  <c r="B27" i="24"/>
  <c r="C27" i="24"/>
  <c r="F27" i="24"/>
  <c r="G27" i="24"/>
  <c r="H27" i="24"/>
  <c r="I27" i="24"/>
  <c r="J27" i="24"/>
  <c r="K27" i="24"/>
  <c r="L27" i="24"/>
  <c r="M27" i="24"/>
  <c r="N27" i="24"/>
  <c r="O27" i="24"/>
  <c r="P27" i="24"/>
  <c r="Q27" i="24"/>
  <c r="D27" i="24"/>
  <c r="E27" i="24"/>
  <c r="D19" i="168"/>
  <c r="B49" i="131"/>
  <c r="D49" i="131"/>
  <c r="E49" i="131"/>
  <c r="F49" i="131"/>
  <c r="G49" i="131"/>
  <c r="H49" i="131"/>
  <c r="C49" i="131"/>
  <c r="I36" i="131"/>
  <c r="H36" i="131"/>
  <c r="G36" i="131"/>
  <c r="F36" i="131"/>
  <c r="E36" i="131"/>
  <c r="D36" i="131"/>
  <c r="C36" i="131"/>
  <c r="B36" i="131"/>
  <c r="C32" i="168"/>
  <c r="C31" i="168"/>
  <c r="F31" i="131"/>
  <c r="D31" i="131"/>
  <c r="I31" i="131"/>
  <c r="H31" i="131"/>
  <c r="G31" i="131"/>
  <c r="E31" i="131"/>
  <c r="P67" i="22"/>
  <c r="N67" i="22"/>
  <c r="L67" i="22"/>
  <c r="J67" i="22"/>
  <c r="H67" i="22"/>
  <c r="F67" i="22"/>
  <c r="D67" i="22"/>
  <c r="N58" i="34"/>
  <c r="N52" i="34"/>
  <c r="N49" i="34"/>
  <c r="P44" i="22"/>
  <c r="N44" i="22"/>
  <c r="L44" i="22"/>
  <c r="J44" i="22"/>
  <c r="H44" i="22"/>
  <c r="F44" i="22"/>
  <c r="D44" i="22"/>
  <c r="B44" i="22"/>
  <c r="P40" i="22"/>
  <c r="P45" i="22" s="1"/>
  <c r="N40" i="22"/>
  <c r="N45" i="22" s="1"/>
  <c r="L40" i="22"/>
  <c r="L45" i="22" s="1"/>
  <c r="J40" i="22"/>
  <c r="J45" i="22" s="1"/>
  <c r="H40" i="22"/>
  <c r="H45" i="22" s="1"/>
  <c r="F40" i="22"/>
  <c r="F45" i="22" s="1"/>
  <c r="D40" i="22"/>
  <c r="D45" i="22" s="1"/>
  <c r="B40" i="22"/>
  <c r="R40" i="22" s="1"/>
  <c r="N35" i="22"/>
  <c r="J35" i="22"/>
  <c r="N30" i="22"/>
  <c r="L32" i="22"/>
  <c r="B35" i="22"/>
  <c r="R27" i="22"/>
  <c r="N27" i="34"/>
  <c r="R26" i="22"/>
  <c r="R25" i="22"/>
  <c r="N25" i="34" s="1"/>
  <c r="P25" i="34" s="1"/>
  <c r="R24" i="22"/>
  <c r="R22" i="22"/>
  <c r="N22" i="34"/>
  <c r="R21" i="22"/>
  <c r="N21" i="34"/>
  <c r="P19" i="22"/>
  <c r="N19" i="22"/>
  <c r="L19" i="22"/>
  <c r="J19" i="22"/>
  <c r="H19" i="22"/>
  <c r="G19" i="22"/>
  <c r="F34" i="22"/>
  <c r="F19" i="22"/>
  <c r="D19" i="22"/>
  <c r="K19" i="22"/>
  <c r="E19" i="22"/>
  <c r="N6" i="22"/>
  <c r="L6" i="22"/>
  <c r="J6" i="22"/>
  <c r="D6" i="22"/>
  <c r="B6" i="22"/>
  <c r="F6" i="22"/>
  <c r="J30" i="22"/>
  <c r="H60" i="22"/>
  <c r="J63" i="18"/>
  <c r="H63" i="18"/>
  <c r="F63" i="18"/>
  <c r="D63" i="18"/>
  <c r="B63" i="18"/>
  <c r="L62" i="18"/>
  <c r="L61" i="18"/>
  <c r="L60" i="18"/>
  <c r="L59" i="18"/>
  <c r="L58" i="18"/>
  <c r="L63" i="18" s="1"/>
  <c r="J56" i="18"/>
  <c r="H56" i="18"/>
  <c r="F56" i="18"/>
  <c r="D56" i="18"/>
  <c r="B56" i="18"/>
  <c r="L54" i="18"/>
  <c r="L53" i="18"/>
  <c r="L52" i="18"/>
  <c r="L51" i="18"/>
  <c r="L50" i="18"/>
  <c r="L49" i="18"/>
  <c r="L48" i="18"/>
  <c r="L47" i="18"/>
  <c r="J44" i="18"/>
  <c r="H44" i="18"/>
  <c r="H45" i="18" s="1"/>
  <c r="F44" i="18"/>
  <c r="D44" i="18"/>
  <c r="D45" i="18" s="1"/>
  <c r="B44" i="18"/>
  <c r="L43" i="18"/>
  <c r="L42" i="18"/>
  <c r="L41" i="18"/>
  <c r="L44" i="18" s="1"/>
  <c r="J40" i="18"/>
  <c r="J45" i="18" s="1"/>
  <c r="H40" i="18"/>
  <c r="F40" i="18"/>
  <c r="F45" i="18" s="1"/>
  <c r="D40" i="18"/>
  <c r="B40" i="18"/>
  <c r="B45" i="18" s="1"/>
  <c r="L39" i="18"/>
  <c r="L38" i="18"/>
  <c r="L37" i="18"/>
  <c r="L40" i="18" s="1"/>
  <c r="L45" i="18" s="1"/>
  <c r="H33" i="18"/>
  <c r="D33" i="18"/>
  <c r="H31" i="18"/>
  <c r="D31" i="18"/>
  <c r="J28" i="18"/>
  <c r="J35" i="18" s="1"/>
  <c r="H28" i="18"/>
  <c r="H35" i="18" s="1"/>
  <c r="F28" i="18"/>
  <c r="F35" i="18" s="1"/>
  <c r="D28" i="18"/>
  <c r="D35" i="18" s="1"/>
  <c r="B28" i="18"/>
  <c r="B35" i="18" s="1"/>
  <c r="L27" i="18"/>
  <c r="L26" i="18"/>
  <c r="L25" i="18"/>
  <c r="L24" i="18"/>
  <c r="L23" i="18"/>
  <c r="L28" i="18" s="1"/>
  <c r="L22" i="18"/>
  <c r="L21" i="18"/>
  <c r="K19" i="18"/>
  <c r="J34" i="18" s="1"/>
  <c r="J19" i="18"/>
  <c r="I19" i="18"/>
  <c r="H19" i="18"/>
  <c r="G19" i="18"/>
  <c r="F34" i="18" s="1"/>
  <c r="F19" i="18"/>
  <c r="E19" i="18"/>
  <c r="D19" i="18"/>
  <c r="C19" i="18"/>
  <c r="B34" i="18" s="1"/>
  <c r="B19" i="18"/>
  <c r="M18" i="18"/>
  <c r="L18" i="18"/>
  <c r="M17" i="18"/>
  <c r="L17" i="18"/>
  <c r="M16" i="18"/>
  <c r="L16" i="18"/>
  <c r="M15" i="18"/>
  <c r="L15" i="18"/>
  <c r="M14" i="18"/>
  <c r="L14" i="18"/>
  <c r="M13" i="18"/>
  <c r="L13" i="18"/>
  <c r="M12" i="18"/>
  <c r="L12" i="18"/>
  <c r="M11" i="18"/>
  <c r="L11" i="18"/>
  <c r="M10" i="18"/>
  <c r="L10" i="18"/>
  <c r="M9" i="18"/>
  <c r="L9" i="18"/>
  <c r="M8" i="18"/>
  <c r="M19" i="18" s="1"/>
  <c r="L8" i="18"/>
  <c r="L19" i="18" s="1"/>
  <c r="J6" i="18"/>
  <c r="H6" i="18"/>
  <c r="F6" i="18"/>
  <c r="D6" i="18"/>
  <c r="B6" i="18"/>
  <c r="L5" i="18"/>
  <c r="L6" i="18" s="1"/>
  <c r="L4" i="18"/>
  <c r="L56" i="18" s="1"/>
  <c r="F67" i="21"/>
  <c r="D67" i="21"/>
  <c r="B67" i="21"/>
  <c r="H58" i="21"/>
  <c r="L58" i="34" s="1"/>
  <c r="H57" i="21"/>
  <c r="L57" i="34" s="1"/>
  <c r="H56" i="21"/>
  <c r="H52" i="21"/>
  <c r="L52" i="34" s="1"/>
  <c r="H51" i="21"/>
  <c r="L51" i="34" s="1"/>
  <c r="H49" i="21"/>
  <c r="L49" i="34" s="1"/>
  <c r="H48" i="21"/>
  <c r="L48" i="34" s="1"/>
  <c r="F44" i="21"/>
  <c r="D44" i="21"/>
  <c r="B44" i="21"/>
  <c r="H44" i="21"/>
  <c r="F40" i="21"/>
  <c r="F45" i="21"/>
  <c r="D40" i="21"/>
  <c r="D45" i="21"/>
  <c r="B40" i="21"/>
  <c r="B45" i="21"/>
  <c r="H27" i="21"/>
  <c r="L27" i="34"/>
  <c r="H26" i="21"/>
  <c r="L26" i="34"/>
  <c r="H24" i="21"/>
  <c r="L24" i="34"/>
  <c r="H23" i="21"/>
  <c r="L23" i="34"/>
  <c r="F35" i="21"/>
  <c r="H21" i="21"/>
  <c r="L21" i="34" s="1"/>
  <c r="F19" i="21"/>
  <c r="D19" i="21"/>
  <c r="H19" i="21"/>
  <c r="E19" i="21"/>
  <c r="D31" i="21"/>
  <c r="F6" i="21"/>
  <c r="B6" i="21"/>
  <c r="B60" i="21"/>
  <c r="L67" i="20"/>
  <c r="H67" i="20"/>
  <c r="F67" i="20"/>
  <c r="D67" i="20"/>
  <c r="B67" i="20"/>
  <c r="J56" i="34"/>
  <c r="J49" i="34"/>
  <c r="N60" i="20"/>
  <c r="L44" i="20"/>
  <c r="H44" i="20"/>
  <c r="F44" i="20"/>
  <c r="B44" i="20"/>
  <c r="D44" i="20"/>
  <c r="L40" i="20"/>
  <c r="L45" i="20"/>
  <c r="H40" i="20"/>
  <c r="F40" i="20"/>
  <c r="F45" i="20" s="1"/>
  <c r="D40" i="20"/>
  <c r="B40" i="20"/>
  <c r="N40" i="20" s="1"/>
  <c r="D45" i="20"/>
  <c r="H45" i="20"/>
  <c r="L35" i="20"/>
  <c r="H35" i="20"/>
  <c r="F35" i="20"/>
  <c r="L30" i="20"/>
  <c r="H30" i="20"/>
  <c r="L33" i="20"/>
  <c r="L34" i="20"/>
  <c r="L19" i="20"/>
  <c r="J19" i="20"/>
  <c r="H19" i="20"/>
  <c r="F19" i="20"/>
  <c r="D19" i="20"/>
  <c r="N6" i="20"/>
  <c r="L6" i="20"/>
  <c r="H6" i="20"/>
  <c r="F6" i="20"/>
  <c r="B6" i="20"/>
  <c r="J6" i="20"/>
  <c r="V67" i="19"/>
  <c r="T67" i="19"/>
  <c r="R67" i="19"/>
  <c r="P67" i="19"/>
  <c r="N67" i="19"/>
  <c r="L67" i="19"/>
  <c r="J67" i="19"/>
  <c r="H67" i="19"/>
  <c r="F67" i="19"/>
  <c r="D67" i="19"/>
  <c r="H58" i="34"/>
  <c r="B44" i="19"/>
  <c r="V45" i="19"/>
  <c r="L45" i="19"/>
  <c r="J45" i="19"/>
  <c r="H45" i="19"/>
  <c r="F45" i="19"/>
  <c r="B40" i="19"/>
  <c r="L35" i="19"/>
  <c r="F35" i="19"/>
  <c r="D35" i="19"/>
  <c r="L30" i="19"/>
  <c r="F30" i="19"/>
  <c r="V35" i="19"/>
  <c r="T35" i="19"/>
  <c r="R35" i="19"/>
  <c r="P35" i="19"/>
  <c r="N30" i="19"/>
  <c r="J35" i="19"/>
  <c r="H35" i="19"/>
  <c r="V19" i="19"/>
  <c r="R19" i="19"/>
  <c r="P19" i="19"/>
  <c r="N19" i="19"/>
  <c r="L19" i="19"/>
  <c r="J19" i="19"/>
  <c r="H19" i="19"/>
  <c r="F19" i="19"/>
  <c r="D19" i="19"/>
  <c r="B19" i="19"/>
  <c r="X19" i="19" s="1"/>
  <c r="F67" i="17"/>
  <c r="D67" i="17"/>
  <c r="B67" i="17"/>
  <c r="F60" i="17"/>
  <c r="F44" i="17"/>
  <c r="D44" i="17"/>
  <c r="D40" i="17"/>
  <c r="D45" i="17"/>
  <c r="B40" i="17"/>
  <c r="B44" i="17"/>
  <c r="B45" i="17" s="1"/>
  <c r="F40" i="17"/>
  <c r="F45" i="17" s="1"/>
  <c r="H40" i="17"/>
  <c r="H44" i="17"/>
  <c r="H45" i="17"/>
  <c r="H35" i="17"/>
  <c r="H30" i="17"/>
  <c r="F35" i="17"/>
  <c r="D32" i="17"/>
  <c r="F19" i="17"/>
  <c r="D19" i="17"/>
  <c r="B19" i="17"/>
  <c r="H19" i="17"/>
  <c r="H6" i="17"/>
  <c r="V67" i="16"/>
  <c r="T67" i="16"/>
  <c r="P67" i="16"/>
  <c r="N67" i="16"/>
  <c r="H67" i="16"/>
  <c r="R67" i="16"/>
  <c r="L67" i="16"/>
  <c r="J67" i="16"/>
  <c r="D67" i="16"/>
  <c r="D58" i="34"/>
  <c r="D57" i="34"/>
  <c r="D56" i="34"/>
  <c r="D52" i="34"/>
  <c r="V44" i="16"/>
  <c r="T44" i="16"/>
  <c r="R44" i="16"/>
  <c r="P44" i="16"/>
  <c r="N44" i="16"/>
  <c r="L44" i="16"/>
  <c r="J44" i="16"/>
  <c r="J40" i="16"/>
  <c r="J45" i="16"/>
  <c r="H44" i="16"/>
  <c r="F44" i="16"/>
  <c r="D44" i="16"/>
  <c r="B44" i="16"/>
  <c r="X44" i="16" s="1"/>
  <c r="V40" i="16"/>
  <c r="V45" i="16"/>
  <c r="T40" i="16"/>
  <c r="T45" i="16"/>
  <c r="R40" i="16"/>
  <c r="P40" i="16"/>
  <c r="P45" i="16" s="1"/>
  <c r="N40" i="16"/>
  <c r="N45" i="16"/>
  <c r="L40" i="16"/>
  <c r="H40" i="16"/>
  <c r="F40" i="16"/>
  <c r="F45" i="16"/>
  <c r="D40" i="16"/>
  <c r="B40" i="16"/>
  <c r="X40" i="16" s="1"/>
  <c r="H35" i="16"/>
  <c r="D27" i="34"/>
  <c r="D24" i="34"/>
  <c r="D22" i="34"/>
  <c r="V19" i="16"/>
  <c r="T19" i="16"/>
  <c r="R19" i="16"/>
  <c r="P19" i="16"/>
  <c r="N19" i="16"/>
  <c r="L19" i="16"/>
  <c r="J19" i="16"/>
  <c r="H19" i="16"/>
  <c r="F19" i="16"/>
  <c r="D19" i="16"/>
  <c r="B19" i="16"/>
  <c r="V60" i="16"/>
  <c r="T60" i="16"/>
  <c r="P60" i="16"/>
  <c r="L67" i="7"/>
  <c r="H67" i="7"/>
  <c r="P67" i="7"/>
  <c r="N67" i="7"/>
  <c r="J67" i="7"/>
  <c r="F67" i="7"/>
  <c r="D67" i="7"/>
  <c r="B67" i="7"/>
  <c r="B49" i="34"/>
  <c r="P44" i="7"/>
  <c r="N44" i="7"/>
  <c r="L44" i="7"/>
  <c r="J44" i="7"/>
  <c r="J40" i="7"/>
  <c r="J45" i="7" s="1"/>
  <c r="H44" i="7"/>
  <c r="F44" i="7"/>
  <c r="D44" i="7"/>
  <c r="B44" i="7"/>
  <c r="P40" i="7"/>
  <c r="P45" i="7" s="1"/>
  <c r="N40" i="7"/>
  <c r="N45" i="7" s="1"/>
  <c r="L40" i="7"/>
  <c r="L45" i="7"/>
  <c r="H40" i="7"/>
  <c r="H45" i="7"/>
  <c r="F40" i="7"/>
  <c r="D40" i="7"/>
  <c r="D45" i="7" s="1"/>
  <c r="B40" i="7"/>
  <c r="R40" i="7" s="1"/>
  <c r="B27" i="34"/>
  <c r="P27" i="34" s="1"/>
  <c r="B26" i="34"/>
  <c r="B25" i="34"/>
  <c r="B24" i="34"/>
  <c r="B21" i="34"/>
  <c r="P21" i="34" s="1"/>
  <c r="P19" i="7"/>
  <c r="N19" i="7"/>
  <c r="L19" i="7"/>
  <c r="J19" i="7"/>
  <c r="H19" i="7"/>
  <c r="F19" i="7"/>
  <c r="D19" i="7"/>
  <c r="B19" i="7"/>
  <c r="P6" i="7"/>
  <c r="N6" i="7"/>
  <c r="L6" i="7"/>
  <c r="J6" i="7"/>
  <c r="H6" i="7"/>
  <c r="F6" i="7"/>
  <c r="D6" i="7"/>
  <c r="B6" i="7"/>
  <c r="R6" i="7"/>
  <c r="N8" i="1"/>
  <c r="K30" i="168"/>
  <c r="K59" i="168"/>
  <c r="K60" i="168" s="1"/>
  <c r="K61" i="168" s="1"/>
  <c r="H30" i="168"/>
  <c r="G59" i="168" s="1"/>
  <c r="G60" i="168" s="1"/>
  <c r="G30" i="168"/>
  <c r="G31" i="168"/>
  <c r="G32" i="168"/>
  <c r="G33" i="168"/>
  <c r="F59" i="168"/>
  <c r="F60" i="168"/>
  <c r="F30" i="168"/>
  <c r="E59" i="168"/>
  <c r="E60" i="168" s="1"/>
  <c r="D30" i="168"/>
  <c r="C59" i="168" s="1"/>
  <c r="C60" i="168" s="1"/>
  <c r="C30" i="168"/>
  <c r="B59" i="168" s="1"/>
  <c r="L58" i="168"/>
  <c r="L53" i="168"/>
  <c r="H50" i="168"/>
  <c r="D50" i="168"/>
  <c r="C50" i="168"/>
  <c r="J48" i="168"/>
  <c r="I48" i="168"/>
  <c r="H48" i="168"/>
  <c r="G48" i="168"/>
  <c r="F48" i="168"/>
  <c r="E48" i="168"/>
  <c r="D48" i="168"/>
  <c r="C48" i="168"/>
  <c r="K44" i="168"/>
  <c r="H44" i="168"/>
  <c r="H45" i="168"/>
  <c r="G44" i="168"/>
  <c r="G45" i="168"/>
  <c r="E44" i="168"/>
  <c r="E46" i="168" s="1"/>
  <c r="D44" i="168"/>
  <c r="C44" i="168"/>
  <c r="C45" i="168"/>
  <c r="J45" i="168"/>
  <c r="J44" i="168"/>
  <c r="I44" i="168"/>
  <c r="K42" i="168"/>
  <c r="J42" i="168"/>
  <c r="I42" i="168"/>
  <c r="B42" i="168"/>
  <c r="C42" i="168"/>
  <c r="D42" i="168"/>
  <c r="E42" i="168"/>
  <c r="G42" i="168"/>
  <c r="H42" i="168"/>
  <c r="B41" i="168"/>
  <c r="C41" i="168"/>
  <c r="L41" i="168" s="1"/>
  <c r="D41" i="168"/>
  <c r="E41" i="168"/>
  <c r="F41" i="168"/>
  <c r="G41" i="168"/>
  <c r="H41" i="168"/>
  <c r="I41" i="168"/>
  <c r="J41" i="168"/>
  <c r="K41" i="168"/>
  <c r="K40" i="168"/>
  <c r="J40" i="168"/>
  <c r="I40" i="168"/>
  <c r="H40" i="168"/>
  <c r="G40" i="168"/>
  <c r="F40" i="168"/>
  <c r="E40" i="168"/>
  <c r="D40" i="168"/>
  <c r="C40" i="168"/>
  <c r="B40" i="168"/>
  <c r="K39" i="168"/>
  <c r="B39" i="168"/>
  <c r="C39" i="168"/>
  <c r="D39" i="168"/>
  <c r="E39" i="168"/>
  <c r="G39" i="168"/>
  <c r="H39" i="168"/>
  <c r="B38" i="168"/>
  <c r="C38" i="168"/>
  <c r="L38" i="168" s="1"/>
  <c r="D38" i="168"/>
  <c r="E38" i="168"/>
  <c r="F38" i="168"/>
  <c r="G38" i="168"/>
  <c r="H38" i="168"/>
  <c r="I38" i="168"/>
  <c r="J38" i="168"/>
  <c r="K38" i="168"/>
  <c r="K37" i="168"/>
  <c r="J37" i="168"/>
  <c r="I37" i="168"/>
  <c r="B37" i="168"/>
  <c r="C37" i="168"/>
  <c r="D37" i="168"/>
  <c r="E37" i="168"/>
  <c r="F37" i="168"/>
  <c r="G37" i="168"/>
  <c r="H37" i="168"/>
  <c r="J35" i="168"/>
  <c r="B35" i="168"/>
  <c r="L35" i="168" s="1"/>
  <c r="C35" i="168"/>
  <c r="F35" i="168"/>
  <c r="G35" i="168"/>
  <c r="H35" i="168"/>
  <c r="K31" i="168"/>
  <c r="H31" i="168"/>
  <c r="H32" i="168"/>
  <c r="E32" i="168"/>
  <c r="D31" i="168"/>
  <c r="D32" i="168"/>
  <c r="B31" i="168"/>
  <c r="B33" i="168" s="1"/>
  <c r="B32" i="168"/>
  <c r="I32" i="168"/>
  <c r="J32" i="168"/>
  <c r="I31" i="168"/>
  <c r="J30" i="168"/>
  <c r="I30" i="168"/>
  <c r="I33" i="168" s="1"/>
  <c r="K26" i="168"/>
  <c r="K28" i="168" s="1"/>
  <c r="H26" i="168"/>
  <c r="D26" i="168"/>
  <c r="C26" i="168"/>
  <c r="B22" i="168"/>
  <c r="C22" i="168"/>
  <c r="D22" i="168"/>
  <c r="E22" i="168"/>
  <c r="F22" i="168"/>
  <c r="G22" i="168"/>
  <c r="H22" i="168"/>
  <c r="I22" i="168"/>
  <c r="J22" i="168"/>
  <c r="K22" i="168"/>
  <c r="K21" i="168"/>
  <c r="J21" i="168"/>
  <c r="I21" i="168"/>
  <c r="B21" i="168"/>
  <c r="C21" i="168"/>
  <c r="D21" i="168"/>
  <c r="E21" i="168"/>
  <c r="F21" i="168"/>
  <c r="G21" i="168"/>
  <c r="H21" i="168"/>
  <c r="K20" i="168"/>
  <c r="J20" i="168"/>
  <c r="I20" i="168"/>
  <c r="B20" i="168"/>
  <c r="C20" i="168"/>
  <c r="L20" i="168" s="1"/>
  <c r="L23" i="168" s="1"/>
  <c r="D20" i="168"/>
  <c r="E20" i="168"/>
  <c r="F20" i="168"/>
  <c r="G20" i="168"/>
  <c r="H20" i="168"/>
  <c r="K18" i="168"/>
  <c r="J18" i="168"/>
  <c r="I18" i="168"/>
  <c r="B18" i="168"/>
  <c r="C18" i="168"/>
  <c r="D18" i="168"/>
  <c r="E18" i="168"/>
  <c r="F18" i="168"/>
  <c r="G18" i="168"/>
  <c r="H18" i="168"/>
  <c r="L18" i="168"/>
  <c r="B17" i="168"/>
  <c r="C17" i="168"/>
  <c r="D17" i="168"/>
  <c r="E17" i="168"/>
  <c r="F17" i="168"/>
  <c r="G17" i="168"/>
  <c r="H17" i="168"/>
  <c r="I17" i="168"/>
  <c r="J17" i="168"/>
  <c r="K17" i="168"/>
  <c r="K16" i="168"/>
  <c r="J16" i="168"/>
  <c r="I16" i="168"/>
  <c r="H16" i="168"/>
  <c r="G16" i="168"/>
  <c r="F16" i="168"/>
  <c r="E16" i="168"/>
  <c r="D16" i="168"/>
  <c r="C16" i="168"/>
  <c r="B16" i="168"/>
  <c r="L16" i="168" s="1"/>
  <c r="L19" i="168" s="1"/>
  <c r="L24" i="168" s="1"/>
  <c r="K6" i="168"/>
  <c r="K7" i="168"/>
  <c r="K8" i="168"/>
  <c r="K9" i="168"/>
  <c r="K10" i="168"/>
  <c r="K11" i="168"/>
  <c r="K12" i="168"/>
  <c r="K13" i="168"/>
  <c r="K14" i="168"/>
  <c r="K15" i="168"/>
  <c r="H6" i="168"/>
  <c r="H7" i="168"/>
  <c r="H8" i="168"/>
  <c r="H9" i="168"/>
  <c r="H10" i="168"/>
  <c r="H11" i="168"/>
  <c r="H12" i="168"/>
  <c r="H13" i="168"/>
  <c r="H14" i="168"/>
  <c r="H15" i="168"/>
  <c r="G6" i="168"/>
  <c r="G7" i="168"/>
  <c r="G8" i="168"/>
  <c r="G9" i="168"/>
  <c r="G10" i="168"/>
  <c r="G11" i="168"/>
  <c r="G12" i="168"/>
  <c r="G13" i="168"/>
  <c r="G14" i="168"/>
  <c r="G15" i="168"/>
  <c r="F6" i="168"/>
  <c r="F7" i="168"/>
  <c r="F8" i="168"/>
  <c r="F9" i="168"/>
  <c r="F10" i="168"/>
  <c r="F11" i="168"/>
  <c r="F12" i="168"/>
  <c r="F13" i="168"/>
  <c r="F14" i="168"/>
  <c r="F15" i="168"/>
  <c r="E6" i="168"/>
  <c r="E7" i="168"/>
  <c r="E8" i="168"/>
  <c r="E9" i="168"/>
  <c r="E10" i="168"/>
  <c r="E11" i="168"/>
  <c r="E12" i="168"/>
  <c r="E13" i="168"/>
  <c r="E14" i="168"/>
  <c r="E15" i="168"/>
  <c r="D6" i="168"/>
  <c r="D7" i="168"/>
  <c r="D8" i="168"/>
  <c r="D9" i="168"/>
  <c r="D10" i="168"/>
  <c r="D11" i="168"/>
  <c r="D12" i="168"/>
  <c r="D13" i="168"/>
  <c r="D14" i="168"/>
  <c r="D15" i="168"/>
  <c r="C6" i="168"/>
  <c r="C7" i="168"/>
  <c r="C8" i="168"/>
  <c r="C9" i="168"/>
  <c r="C10" i="168"/>
  <c r="C11" i="168"/>
  <c r="C12" i="168"/>
  <c r="C13" i="168"/>
  <c r="C14" i="168"/>
  <c r="C15" i="168"/>
  <c r="B6" i="168"/>
  <c r="B7" i="168"/>
  <c r="B8" i="168"/>
  <c r="B9" i="168"/>
  <c r="L9" i="168" s="1"/>
  <c r="B10" i="168"/>
  <c r="B11" i="168"/>
  <c r="L11" i="168" s="1"/>
  <c r="B12" i="168"/>
  <c r="B13" i="168"/>
  <c r="B14" i="168"/>
  <c r="B15" i="168"/>
  <c r="J14" i="168"/>
  <c r="I14" i="168"/>
  <c r="I13" i="168"/>
  <c r="J13" i="168"/>
  <c r="J12" i="168"/>
  <c r="I12" i="168"/>
  <c r="J11" i="168"/>
  <c r="I11" i="168"/>
  <c r="I10" i="168"/>
  <c r="J10" i="168"/>
  <c r="J9" i="168"/>
  <c r="I9" i="168"/>
  <c r="I6" i="168"/>
  <c r="I7" i="168"/>
  <c r="I15" i="168" s="1"/>
  <c r="I8" i="168"/>
  <c r="J8" i="168"/>
  <c r="J7" i="168"/>
  <c r="J6" i="168"/>
  <c r="J15" i="168"/>
  <c r="K3" i="168"/>
  <c r="J3" i="168"/>
  <c r="I3" i="168"/>
  <c r="H3" i="168"/>
  <c r="G3" i="168"/>
  <c r="F3" i="168"/>
  <c r="E3" i="168"/>
  <c r="D3" i="168"/>
  <c r="C3" i="168"/>
  <c r="B3" i="168"/>
  <c r="J53" i="5"/>
  <c r="I53" i="5"/>
  <c r="H53" i="5"/>
  <c r="D53" i="5"/>
  <c r="B44" i="5"/>
  <c r="D44" i="5"/>
  <c r="E44" i="5"/>
  <c r="F44" i="5"/>
  <c r="G44" i="5"/>
  <c r="H44" i="5"/>
  <c r="I44" i="5"/>
  <c r="J44" i="5"/>
  <c r="K44" i="5"/>
  <c r="K43" i="5"/>
  <c r="J43" i="5"/>
  <c r="I43" i="5"/>
  <c r="B43" i="5"/>
  <c r="D43" i="5"/>
  <c r="E43" i="5"/>
  <c r="F43" i="5"/>
  <c r="G43" i="5"/>
  <c r="H43" i="5"/>
  <c r="K41" i="5"/>
  <c r="J41" i="5"/>
  <c r="I41" i="5"/>
  <c r="H41" i="5"/>
  <c r="G41" i="5"/>
  <c r="F41" i="5"/>
  <c r="E41" i="5"/>
  <c r="D41" i="5"/>
  <c r="B41" i="5"/>
  <c r="K40" i="5"/>
  <c r="J40" i="5"/>
  <c r="I40" i="5"/>
  <c r="B40" i="5"/>
  <c r="D40" i="5"/>
  <c r="L40" i="5" s="1"/>
  <c r="E40" i="5"/>
  <c r="F40" i="5"/>
  <c r="G40" i="5"/>
  <c r="H40" i="5"/>
  <c r="B38" i="5"/>
  <c r="C38" i="5"/>
  <c r="D38" i="5"/>
  <c r="E38" i="5"/>
  <c r="H38" i="5"/>
  <c r="J38" i="5"/>
  <c r="K25" i="5"/>
  <c r="J25" i="5"/>
  <c r="I25" i="5"/>
  <c r="C25" i="5"/>
  <c r="L25" i="5" s="1"/>
  <c r="D25" i="5"/>
  <c r="E25" i="5"/>
  <c r="F25" i="5"/>
  <c r="G25" i="5"/>
  <c r="H25" i="5"/>
  <c r="C24" i="5"/>
  <c r="L24" i="5" s="1"/>
  <c r="D24" i="5"/>
  <c r="E24" i="5"/>
  <c r="F24" i="5"/>
  <c r="G24" i="5"/>
  <c r="H24" i="5"/>
  <c r="I24" i="5"/>
  <c r="J24" i="5"/>
  <c r="K24" i="5"/>
  <c r="C23" i="5"/>
  <c r="D23" i="5"/>
  <c r="E23" i="5"/>
  <c r="F23" i="5"/>
  <c r="G23" i="5"/>
  <c r="H23" i="5"/>
  <c r="I23" i="5"/>
  <c r="J23" i="5"/>
  <c r="K23" i="5"/>
  <c r="K21" i="5"/>
  <c r="J21" i="5"/>
  <c r="I21" i="5"/>
  <c r="H21" i="5"/>
  <c r="G21" i="5"/>
  <c r="F21" i="5"/>
  <c r="E21" i="5"/>
  <c r="D21" i="5"/>
  <c r="C21" i="5"/>
  <c r="K20" i="5"/>
  <c r="J20" i="5"/>
  <c r="I20" i="5"/>
  <c r="C20" i="5"/>
  <c r="D20" i="5"/>
  <c r="E20" i="5"/>
  <c r="F20" i="5"/>
  <c r="G20" i="5"/>
  <c r="H20" i="5"/>
  <c r="K19" i="5"/>
  <c r="J19" i="5"/>
  <c r="I19" i="5"/>
  <c r="C19" i="5"/>
  <c r="D19" i="5"/>
  <c r="L19" i="5" s="1"/>
  <c r="E19" i="5"/>
  <c r="F19" i="5"/>
  <c r="G19" i="5"/>
  <c r="H19" i="5"/>
  <c r="O58" i="34"/>
  <c r="M58" i="34"/>
  <c r="K58" i="34"/>
  <c r="J58" i="34"/>
  <c r="I58" i="34"/>
  <c r="G58" i="34"/>
  <c r="F58" i="34"/>
  <c r="E58" i="34"/>
  <c r="B58" i="34"/>
  <c r="O57" i="34"/>
  <c r="N57" i="34"/>
  <c r="M57" i="34"/>
  <c r="K57" i="34"/>
  <c r="J57" i="34"/>
  <c r="I57" i="34"/>
  <c r="H57" i="34"/>
  <c r="G57" i="34"/>
  <c r="E57" i="34"/>
  <c r="O56" i="34"/>
  <c r="N56" i="34"/>
  <c r="M56" i="34"/>
  <c r="L56" i="34"/>
  <c r="K56" i="34"/>
  <c r="I56" i="34"/>
  <c r="H56" i="34"/>
  <c r="G56" i="34"/>
  <c r="E56" i="34"/>
  <c r="O54" i="34"/>
  <c r="M54" i="34"/>
  <c r="K54" i="34"/>
  <c r="I54" i="34"/>
  <c r="G54" i="34"/>
  <c r="E54" i="34"/>
  <c r="O52" i="34"/>
  <c r="M52" i="34"/>
  <c r="K52" i="34"/>
  <c r="J52" i="34"/>
  <c r="I52" i="34"/>
  <c r="H52" i="34"/>
  <c r="G52" i="34"/>
  <c r="F52" i="34"/>
  <c r="E52" i="34"/>
  <c r="P52" i="34" s="1"/>
  <c r="O49" i="34"/>
  <c r="M49" i="34"/>
  <c r="K49" i="34"/>
  <c r="I49" i="34"/>
  <c r="H49" i="34"/>
  <c r="G49" i="34"/>
  <c r="F49" i="34"/>
  <c r="E49" i="34"/>
  <c r="P49" i="34" s="1"/>
  <c r="D49" i="34"/>
  <c r="H27" i="34"/>
  <c r="N26" i="34"/>
  <c r="J26" i="34"/>
  <c r="F26" i="34"/>
  <c r="D26" i="34"/>
  <c r="J25" i="34"/>
  <c r="H25" i="34"/>
  <c r="F25" i="34"/>
  <c r="N24" i="34"/>
  <c r="J24" i="34"/>
  <c r="H24" i="34"/>
  <c r="F24" i="34"/>
  <c r="J23" i="34"/>
  <c r="H22" i="34"/>
  <c r="F22" i="34"/>
  <c r="J21" i="34"/>
  <c r="F21" i="34"/>
  <c r="D21" i="34"/>
  <c r="P37" i="33"/>
  <c r="O37" i="33"/>
  <c r="N37" i="33"/>
  <c r="P36" i="33"/>
  <c r="O36" i="33"/>
  <c r="N36" i="33"/>
  <c r="M29" i="33"/>
  <c r="K65" i="1" s="1"/>
  <c r="K29" i="33"/>
  <c r="J29" i="33"/>
  <c r="H65" i="1" s="1"/>
  <c r="H29" i="33"/>
  <c r="G29" i="33"/>
  <c r="E65" i="1" s="1"/>
  <c r="E29" i="33"/>
  <c r="D29" i="33"/>
  <c r="B65" i="1" s="1"/>
  <c r="B29" i="33"/>
  <c r="N29" i="33"/>
  <c r="M20" i="33"/>
  <c r="K20" i="33"/>
  <c r="J20" i="33"/>
  <c r="H20" i="33"/>
  <c r="G20" i="33"/>
  <c r="E20" i="33"/>
  <c r="D20" i="33"/>
  <c r="B20" i="33"/>
  <c r="AL39" i="1"/>
  <c r="H8" i="1"/>
  <c r="F33" i="22"/>
  <c r="H22" i="21"/>
  <c r="L22" i="34" s="1"/>
  <c r="D33" i="21"/>
  <c r="D6" i="21"/>
  <c r="B30" i="21"/>
  <c r="H67" i="21"/>
  <c r="J33" i="20"/>
  <c r="B35" i="19"/>
  <c r="B45" i="19"/>
  <c r="D45" i="19"/>
  <c r="J30" i="19"/>
  <c r="T30" i="19"/>
  <c r="B30" i="19"/>
  <c r="H30" i="19"/>
  <c r="R30" i="19"/>
  <c r="V30" i="19"/>
  <c r="P30" i="19"/>
  <c r="J44" i="17"/>
  <c r="B35" i="17"/>
  <c r="J40" i="17"/>
  <c r="B22" i="34"/>
  <c r="B23" i="34"/>
  <c r="F35" i="7"/>
  <c r="F45" i="7"/>
  <c r="L30" i="7"/>
  <c r="M19" i="7"/>
  <c r="L33" i="7"/>
  <c r="J35" i="7"/>
  <c r="L32" i="7"/>
  <c r="L31" i="7"/>
  <c r="H30" i="7"/>
  <c r="H35" i="7"/>
  <c r="R67" i="7"/>
  <c r="H34" i="16"/>
  <c r="H45" i="16"/>
  <c r="X19" i="16"/>
  <c r="N35" i="16"/>
  <c r="N30" i="16"/>
  <c r="P35" i="16"/>
  <c r="P30" i="16"/>
  <c r="J60" i="16"/>
  <c r="F67" i="16"/>
  <c r="L45" i="16"/>
  <c r="J59" i="168"/>
  <c r="J60" i="168"/>
  <c r="K23" i="168"/>
  <c r="K49" i="5"/>
  <c r="K43" i="168"/>
  <c r="L27" i="31"/>
  <c r="K32" i="168"/>
  <c r="K33" i="168" s="1"/>
  <c r="K35" i="168"/>
  <c r="K53" i="5"/>
  <c r="J19" i="168"/>
  <c r="J23" i="168"/>
  <c r="J24" i="168" s="1"/>
  <c r="J43" i="168"/>
  <c r="J46" i="168" s="1"/>
  <c r="J49" i="5"/>
  <c r="J27" i="168"/>
  <c r="J61" i="168"/>
  <c r="J31" i="168"/>
  <c r="J33" i="168"/>
  <c r="C27" i="30"/>
  <c r="H27" i="30"/>
  <c r="H36" i="30"/>
  <c r="H31" i="30"/>
  <c r="J26" i="168"/>
  <c r="I23" i="168"/>
  <c r="I24" i="168" s="1"/>
  <c r="I27" i="168"/>
  <c r="I38" i="5"/>
  <c r="L40" i="168"/>
  <c r="I27" i="11"/>
  <c r="D27" i="11"/>
  <c r="E27" i="11"/>
  <c r="H27" i="11"/>
  <c r="L27" i="11"/>
  <c r="B23" i="168"/>
  <c r="L49" i="11"/>
  <c r="B53" i="5"/>
  <c r="L10" i="168"/>
  <c r="B30" i="168"/>
  <c r="L14" i="168"/>
  <c r="G23" i="168"/>
  <c r="G27" i="168"/>
  <c r="G43" i="168"/>
  <c r="G46" i="168"/>
  <c r="G49" i="5"/>
  <c r="G19" i="168"/>
  <c r="G53" i="5"/>
  <c r="C27" i="27"/>
  <c r="I27" i="27" s="1"/>
  <c r="L37" i="168"/>
  <c r="L16" i="5"/>
  <c r="L12" i="168"/>
  <c r="L44" i="168"/>
  <c r="F53" i="5"/>
  <c r="L6" i="168"/>
  <c r="E27" i="26"/>
  <c r="L13" i="168"/>
  <c r="L21" i="168"/>
  <c r="L17" i="168"/>
  <c r="F27" i="26"/>
  <c r="F33" i="168"/>
  <c r="F45" i="168"/>
  <c r="C27" i="26"/>
  <c r="E43" i="168"/>
  <c r="E49" i="5"/>
  <c r="K36" i="25"/>
  <c r="E30" i="168"/>
  <c r="E33" i="168" s="1"/>
  <c r="E19" i="168"/>
  <c r="E50" i="168"/>
  <c r="L32" i="168"/>
  <c r="E36" i="25"/>
  <c r="L20" i="5"/>
  <c r="L7" i="168"/>
  <c r="B27" i="25"/>
  <c r="K27" i="25"/>
  <c r="E31" i="168"/>
  <c r="L31" i="168"/>
  <c r="E45" i="168"/>
  <c r="R27" i="24"/>
  <c r="D49" i="5"/>
  <c r="D43" i="168"/>
  <c r="D46" i="168" s="1"/>
  <c r="D45" i="168"/>
  <c r="D23" i="168"/>
  <c r="D24" i="168"/>
  <c r="L30" i="168"/>
  <c r="L22" i="168"/>
  <c r="L48" i="168"/>
  <c r="L43" i="5"/>
  <c r="L8" i="168"/>
  <c r="C27" i="168"/>
  <c r="C33" i="168"/>
  <c r="L44" i="5"/>
  <c r="L12" i="5"/>
  <c r="L23" i="5"/>
  <c r="L41" i="5"/>
  <c r="L17" i="5"/>
  <c r="L10" i="5"/>
  <c r="L13" i="5"/>
  <c r="L7" i="5"/>
  <c r="L21" i="5"/>
  <c r="J31" i="131"/>
  <c r="L9" i="5"/>
  <c r="D31" i="22"/>
  <c r="D34" i="22"/>
  <c r="D33" i="22"/>
  <c r="D32" i="22"/>
  <c r="P35" i="22"/>
  <c r="P30" i="22"/>
  <c r="R67" i="22"/>
  <c r="J33" i="22"/>
  <c r="J31" i="22"/>
  <c r="J34" i="22"/>
  <c r="J32" i="22"/>
  <c r="F30" i="22"/>
  <c r="F32" i="22"/>
  <c r="F35" i="22"/>
  <c r="N33" i="22"/>
  <c r="N31" i="22"/>
  <c r="N34" i="22"/>
  <c r="N32" i="22"/>
  <c r="L34" i="22"/>
  <c r="L33" i="22"/>
  <c r="L31" i="22"/>
  <c r="H34" i="22"/>
  <c r="H33" i="22"/>
  <c r="H32" i="22"/>
  <c r="H35" i="22"/>
  <c r="H30" i="22"/>
  <c r="H6" i="22"/>
  <c r="P6" i="22"/>
  <c r="B30" i="22"/>
  <c r="L30" i="22"/>
  <c r="L35" i="22"/>
  <c r="B67" i="22"/>
  <c r="E5" i="1"/>
  <c r="R23" i="22"/>
  <c r="N23" i="34"/>
  <c r="D23" i="34"/>
  <c r="F31" i="22"/>
  <c r="F33" i="21"/>
  <c r="F34" i="21"/>
  <c r="C19" i="21"/>
  <c r="F31" i="21"/>
  <c r="D35" i="21"/>
  <c r="D32" i="21"/>
  <c r="D30" i="21"/>
  <c r="H45" i="21"/>
  <c r="H60" i="21"/>
  <c r="D34" i="21"/>
  <c r="F32" i="21"/>
  <c r="F30" i="21"/>
  <c r="H25" i="21"/>
  <c r="L25" i="34"/>
  <c r="D25" i="34"/>
  <c r="H40" i="21"/>
  <c r="B19" i="21"/>
  <c r="J6" i="34"/>
  <c r="J34" i="20"/>
  <c r="B34" i="20"/>
  <c r="B33" i="20"/>
  <c r="J35" i="20"/>
  <c r="J30" i="20"/>
  <c r="N19" i="20"/>
  <c r="F34" i="20"/>
  <c r="F33" i="20"/>
  <c r="J27" i="34"/>
  <c r="H6" i="34"/>
  <c r="D30" i="19"/>
  <c r="X60" i="19"/>
  <c r="N35" i="19"/>
  <c r="B34" i="17"/>
  <c r="B31" i="17"/>
  <c r="B32" i="17"/>
  <c r="J32" i="17" s="1"/>
  <c r="B33" i="17"/>
  <c r="H34" i="17"/>
  <c r="H32" i="17"/>
  <c r="H33" i="17"/>
  <c r="H31" i="17"/>
  <c r="F67" i="34"/>
  <c r="F31" i="17"/>
  <c r="J31" i="17" s="1"/>
  <c r="F33" i="17"/>
  <c r="F32" i="17"/>
  <c r="F34" i="17"/>
  <c r="T5" i="1"/>
  <c r="D31" i="17"/>
  <c r="D33" i="17"/>
  <c r="D34" i="17"/>
  <c r="D35" i="17"/>
  <c r="J6" i="17"/>
  <c r="T8" i="1" s="1"/>
  <c r="J60" i="17"/>
  <c r="Q16" i="34"/>
  <c r="H33" i="7"/>
  <c r="H31" i="7"/>
  <c r="H34" i="7"/>
  <c r="N35" i="7"/>
  <c r="N30" i="7"/>
  <c r="B31" i="7"/>
  <c r="B33" i="7"/>
  <c r="D33" i="7"/>
  <c r="D31" i="7"/>
  <c r="P30" i="7"/>
  <c r="P35" i="7"/>
  <c r="J34" i="7"/>
  <c r="J33" i="7"/>
  <c r="J31" i="7"/>
  <c r="H32" i="7"/>
  <c r="B6" i="34"/>
  <c r="L34" i="7"/>
  <c r="F30" i="7"/>
  <c r="J32" i="7"/>
  <c r="J30" i="7"/>
  <c r="L35" i="7"/>
  <c r="D30" i="16"/>
  <c r="D35" i="16"/>
  <c r="J30" i="16"/>
  <c r="Q5" i="1"/>
  <c r="F35" i="16"/>
  <c r="F30" i="16"/>
  <c r="T35" i="16"/>
  <c r="T30" i="16"/>
  <c r="B35" i="16"/>
  <c r="D45" i="16"/>
  <c r="Q8" i="1"/>
  <c r="L60" i="16"/>
  <c r="R35" i="16"/>
  <c r="R30" i="16"/>
  <c r="F60" i="16"/>
  <c r="J35" i="16"/>
  <c r="R45" i="16"/>
  <c r="X60" i="16"/>
  <c r="R60" i="16"/>
  <c r="P18" i="34"/>
  <c r="L6" i="5"/>
  <c r="L8" i="5"/>
  <c r="T35" i="6"/>
  <c r="V22" i="6"/>
  <c r="N24" i="6"/>
  <c r="N29" i="6" s="1"/>
  <c r="H24" i="6"/>
  <c r="Q24" i="6"/>
  <c r="E24" i="6"/>
  <c r="E29" i="6" s="1"/>
  <c r="V23" i="6"/>
  <c r="T23" i="6"/>
  <c r="E28" i="6"/>
  <c r="H28" i="6"/>
  <c r="T27" i="6"/>
  <c r="K37" i="6"/>
  <c r="T22" i="6"/>
  <c r="V21" i="6"/>
  <c r="T25" i="6"/>
  <c r="V25" i="6"/>
  <c r="T26" i="6"/>
  <c r="Q28" i="6"/>
  <c r="Q29" i="6" s="1"/>
  <c r="T29" i="6" s="1"/>
  <c r="V28" i="6"/>
  <c r="B29" i="6"/>
  <c r="V26" i="6"/>
  <c r="T21" i="6"/>
  <c r="B67" i="34"/>
  <c r="I26" i="168"/>
  <c r="I28" i="168"/>
  <c r="G26" i="168"/>
  <c r="G28" i="168"/>
  <c r="D27" i="168"/>
  <c r="C28" i="168"/>
  <c r="K27" i="168"/>
  <c r="K19" i="168"/>
  <c r="K24" i="168"/>
  <c r="J28" i="168"/>
  <c r="H27" i="168"/>
  <c r="H28" i="168"/>
  <c r="K31" i="28"/>
  <c r="B49" i="5"/>
  <c r="B43" i="168"/>
  <c r="B19" i="168"/>
  <c r="B24" i="168"/>
  <c r="H59" i="168"/>
  <c r="H60" i="168" s="1"/>
  <c r="B27" i="168"/>
  <c r="B28" i="168" s="1"/>
  <c r="G24" i="168"/>
  <c r="F27" i="168"/>
  <c r="F28" i="168" s="1"/>
  <c r="L33" i="168"/>
  <c r="D59" i="168"/>
  <c r="E27" i="168"/>
  <c r="E28" i="168" s="1"/>
  <c r="R6" i="22"/>
  <c r="E8" i="1"/>
  <c r="R60" i="22"/>
  <c r="N67" i="34"/>
  <c r="I19" i="21"/>
  <c r="H6" i="21"/>
  <c r="K8" i="1" s="1"/>
  <c r="L67" i="34"/>
  <c r="H30" i="21"/>
  <c r="L8" i="1"/>
  <c r="H35" i="21"/>
  <c r="B33" i="21"/>
  <c r="B34" i="21"/>
  <c r="B32" i="21"/>
  <c r="B31" i="21"/>
  <c r="J67" i="34"/>
  <c r="B30" i="20"/>
  <c r="B35" i="20"/>
  <c r="D35" i="20"/>
  <c r="D30" i="20"/>
  <c r="H67" i="34"/>
  <c r="B35" i="7"/>
  <c r="B32" i="7"/>
  <c r="B30" i="7"/>
  <c r="D35" i="7"/>
  <c r="D32" i="7"/>
  <c r="D30" i="7"/>
  <c r="B34" i="7"/>
  <c r="D34" i="7"/>
  <c r="L35" i="16"/>
  <c r="L30" i="16"/>
  <c r="X67" i="16"/>
  <c r="V35" i="16"/>
  <c r="V30" i="16"/>
  <c r="D6" i="34"/>
  <c r="T28" i="6"/>
  <c r="H29" i="6"/>
  <c r="E37" i="6"/>
  <c r="Q37" i="6"/>
  <c r="V24" i="6"/>
  <c r="L26" i="168"/>
  <c r="D28" i="168"/>
  <c r="D60" i="168"/>
  <c r="N6" i="34"/>
  <c r="H34" i="21"/>
  <c r="H33" i="21"/>
  <c r="H31" i="21"/>
  <c r="L6" i="34"/>
  <c r="H32" i="21"/>
  <c r="L35" i="34"/>
  <c r="D67" i="34"/>
  <c r="X35" i="16"/>
  <c r="D35" i="34"/>
  <c r="V20" i="6"/>
  <c r="Z61" i="1" s="1"/>
  <c r="L15" i="168" l="1"/>
  <c r="L34" i="18"/>
  <c r="L33" i="18"/>
  <c r="L31" i="18"/>
  <c r="P31" i="7"/>
  <c r="P32" i="7"/>
  <c r="P34" i="7"/>
  <c r="P33" i="7"/>
  <c r="H35" i="176"/>
  <c r="S28" i="34"/>
  <c r="H30" i="176"/>
  <c r="P22" i="34"/>
  <c r="P24" i="34"/>
  <c r="P58" i="34"/>
  <c r="L38" i="5"/>
  <c r="B60" i="168"/>
  <c r="J45" i="17"/>
  <c r="L35" i="18"/>
  <c r="L32" i="18"/>
  <c r="L30" i="18"/>
  <c r="N34" i="7"/>
  <c r="N31" i="7"/>
  <c r="N33" i="7"/>
  <c r="N32" i="7"/>
  <c r="P57" i="34"/>
  <c r="H45" i="176"/>
  <c r="S45" i="34" s="1"/>
  <c r="P38" i="34"/>
  <c r="P42" i="34"/>
  <c r="B33" i="176"/>
  <c r="B31" i="176"/>
  <c r="I19" i="176"/>
  <c r="B34" i="176"/>
  <c r="V19" i="34"/>
  <c r="D34" i="177"/>
  <c r="D33" i="177"/>
  <c r="U6" i="34"/>
  <c r="Z8" i="1" s="1"/>
  <c r="U31" i="34"/>
  <c r="F32" i="7"/>
  <c r="F34" i="7"/>
  <c r="F33" i="7"/>
  <c r="F31" i="7"/>
  <c r="B32" i="22"/>
  <c r="B34" i="22"/>
  <c r="B31" i="22"/>
  <c r="B33" i="22"/>
  <c r="W28" i="34"/>
  <c r="D35" i="178"/>
  <c r="D30" i="178"/>
  <c r="F33" i="176"/>
  <c r="F31" i="176"/>
  <c r="F34" i="176"/>
  <c r="E19" i="178"/>
  <c r="B34" i="178"/>
  <c r="B33" i="178"/>
  <c r="W6" i="34"/>
  <c r="AC8" i="1" s="1"/>
  <c r="P5" i="34"/>
  <c r="S6" i="34"/>
  <c r="W8" i="1" s="1"/>
  <c r="V29" i="6"/>
  <c r="Z62" i="1" s="1"/>
  <c r="N37" i="6"/>
  <c r="Z69" i="1"/>
  <c r="T37" i="6"/>
  <c r="E4" i="181"/>
  <c r="L27" i="168"/>
  <c r="T24" i="6"/>
  <c r="H33" i="168"/>
  <c r="I59" i="168"/>
  <c r="I60" i="168" s="1"/>
  <c r="I61" i="168" s="1"/>
  <c r="B64" i="1"/>
  <c r="B69" i="1" s="1"/>
  <c r="D34" i="33"/>
  <c r="E64" i="1"/>
  <c r="E69" i="1" s="1"/>
  <c r="G34" i="33"/>
  <c r="J34" i="33"/>
  <c r="H64" i="1"/>
  <c r="H69" i="1" s="1"/>
  <c r="K64" i="1"/>
  <c r="K69" i="1" s="1"/>
  <c r="M34" i="33"/>
  <c r="D33" i="168"/>
  <c r="B45" i="7"/>
  <c r="R45" i="7" s="1"/>
  <c r="R44" i="7"/>
  <c r="B45" i="16"/>
  <c r="X45" i="16" s="1"/>
  <c r="B45" i="20"/>
  <c r="N45" i="20" s="1"/>
  <c r="N44" i="20"/>
  <c r="B30" i="18"/>
  <c r="F30" i="18"/>
  <c r="J30" i="18"/>
  <c r="B31" i="18"/>
  <c r="F31" i="18"/>
  <c r="J31" i="18"/>
  <c r="B32" i="18"/>
  <c r="F32" i="18"/>
  <c r="J32" i="18"/>
  <c r="B33" i="18"/>
  <c r="F33" i="18"/>
  <c r="J33" i="18"/>
  <c r="Q19" i="22"/>
  <c r="B45" i="22"/>
  <c r="R45" i="22" s="1"/>
  <c r="R44" i="22"/>
  <c r="J49" i="131"/>
  <c r="R36" i="24"/>
  <c r="I27" i="26"/>
  <c r="I49" i="26"/>
  <c r="B45" i="168"/>
  <c r="K26" i="28"/>
  <c r="K46" i="28"/>
  <c r="K45" i="168"/>
  <c r="K46" i="168" s="1"/>
  <c r="H33" i="16"/>
  <c r="Y9" i="16"/>
  <c r="E9" i="34" s="1"/>
  <c r="C19" i="16"/>
  <c r="Y11" i="16"/>
  <c r="E11" i="34" s="1"/>
  <c r="Y13" i="16"/>
  <c r="E13" i="34" s="1"/>
  <c r="Y17" i="16"/>
  <c r="E17" i="34" s="1"/>
  <c r="S8" i="7"/>
  <c r="S11" i="7"/>
  <c r="C11" i="34" s="1"/>
  <c r="S13" i="7"/>
  <c r="C13" i="34" s="1"/>
  <c r="S15" i="7"/>
  <c r="C15" i="34" s="1"/>
  <c r="S18" i="7"/>
  <c r="C18" i="34" s="1"/>
  <c r="S18" i="22"/>
  <c r="O18" i="34" s="1"/>
  <c r="D35" i="176"/>
  <c r="D32" i="176"/>
  <c r="B35" i="176"/>
  <c r="B32" i="176"/>
  <c r="D6" i="177"/>
  <c r="D30" i="177"/>
  <c r="D35" i="177"/>
  <c r="U60" i="34"/>
  <c r="Z21" i="1"/>
  <c r="D6" i="178"/>
  <c r="B30" i="178"/>
  <c r="B35" i="178"/>
  <c r="D60" i="178"/>
  <c r="U35" i="34"/>
  <c r="I9" i="176"/>
  <c r="T9" i="34" s="1"/>
  <c r="H44" i="176"/>
  <c r="S44" i="34" s="1"/>
  <c r="E9" i="178"/>
  <c r="X9" i="34" s="1"/>
  <c r="C31" i="180"/>
  <c r="O31" i="5" s="1"/>
  <c r="C36" i="180"/>
  <c r="O36" i="5" s="1"/>
  <c r="N61" i="1"/>
  <c r="N59" i="1"/>
  <c r="P34" i="33"/>
  <c r="P55" i="34"/>
  <c r="AF18" i="1" s="1"/>
  <c r="C123" i="181"/>
  <c r="C119" i="181"/>
  <c r="J10" i="184"/>
  <c r="H10" i="184"/>
  <c r="E10" i="184"/>
  <c r="D10" i="184"/>
  <c r="D31" i="184"/>
  <c r="G29" i="184"/>
  <c r="G28" i="184" s="1"/>
  <c r="K27" i="5"/>
  <c r="K6" i="184" s="1"/>
  <c r="G27" i="5"/>
  <c r="F6" i="184" s="1"/>
  <c r="D27" i="5"/>
  <c r="C6" i="184" s="1"/>
  <c r="D57" i="184"/>
  <c r="Z23" i="1"/>
  <c r="D30" i="18"/>
  <c r="H30" i="18"/>
  <c r="D32" i="18"/>
  <c r="H32" i="18"/>
  <c r="D34" i="18"/>
  <c r="H34" i="18"/>
  <c r="G39" i="184"/>
  <c r="L48" i="5"/>
  <c r="M39" i="184" s="1"/>
  <c r="J41" i="184" s="1"/>
  <c r="K27" i="28"/>
  <c r="K22" i="28"/>
  <c r="J40" i="184"/>
  <c r="K40" i="184"/>
  <c r="K41" i="184"/>
  <c r="Y10" i="16"/>
  <c r="E10" i="34" s="1"/>
  <c r="Y12" i="16"/>
  <c r="E12" i="34" s="1"/>
  <c r="Y14" i="16"/>
  <c r="E14" i="34" s="1"/>
  <c r="Y18" i="16"/>
  <c r="E18" i="34" s="1"/>
  <c r="F35" i="176"/>
  <c r="F32" i="176"/>
  <c r="L10" i="184"/>
  <c r="J27" i="131"/>
  <c r="U32" i="34"/>
  <c r="AA7" i="1" s="1"/>
  <c r="D33" i="176"/>
  <c r="D31" i="176"/>
  <c r="H31" i="176"/>
  <c r="L40" i="34"/>
  <c r="B127" i="181"/>
  <c r="K11" i="184"/>
  <c r="K10" i="184"/>
  <c r="G11" i="184"/>
  <c r="G10" i="184"/>
  <c r="F11" i="184"/>
  <c r="F10" i="184"/>
  <c r="C11" i="184"/>
  <c r="C10" i="184"/>
  <c r="B9" i="184"/>
  <c r="L51" i="5"/>
  <c r="M9" i="184" s="1"/>
  <c r="M10" i="184" s="1"/>
  <c r="I10" i="184"/>
  <c r="I11" i="184"/>
  <c r="L29" i="184"/>
  <c r="L28" i="184" s="1"/>
  <c r="K31" i="184"/>
  <c r="J31" i="184"/>
  <c r="F31" i="184"/>
  <c r="C31" i="184"/>
  <c r="L6" i="184"/>
  <c r="J27" i="5"/>
  <c r="J6" i="184" s="1"/>
  <c r="I27" i="5"/>
  <c r="H6" i="184" s="1"/>
  <c r="C126" i="181"/>
  <c r="L44" i="34"/>
  <c r="D67" i="181"/>
  <c r="C121" i="181"/>
  <c r="D124" i="181"/>
  <c r="E119" i="181"/>
  <c r="E127" i="181" s="1"/>
  <c r="I26" i="26"/>
  <c r="I22" i="26"/>
  <c r="J22" i="131"/>
  <c r="K23" i="184"/>
  <c r="AF38" i="1"/>
  <c r="K17" i="184"/>
  <c r="AF36" i="1"/>
  <c r="K29" i="5"/>
  <c r="K31" i="5" s="1"/>
  <c r="L31" i="31"/>
  <c r="J23" i="184"/>
  <c r="AC38" i="1"/>
  <c r="J17" i="184"/>
  <c r="AC36" i="1"/>
  <c r="J20" i="184"/>
  <c r="AC35" i="1"/>
  <c r="L35" i="5"/>
  <c r="T37" i="1"/>
  <c r="F23" i="184"/>
  <c r="N38" i="1"/>
  <c r="F17" i="184"/>
  <c r="N36" i="1"/>
  <c r="G29" i="5"/>
  <c r="G31" i="5" s="1"/>
  <c r="I31" i="27"/>
  <c r="D23" i="184"/>
  <c r="H38" i="1"/>
  <c r="D17" i="184"/>
  <c r="H36" i="1"/>
  <c r="E29" i="5"/>
  <c r="E31" i="5" s="1"/>
  <c r="K31" i="25"/>
  <c r="W19" i="16"/>
  <c r="S19" i="16"/>
  <c r="O19" i="16"/>
  <c r="K19" i="16"/>
  <c r="E19" i="16"/>
  <c r="D32" i="16" s="1"/>
  <c r="S10" i="7"/>
  <c r="C10" i="34" s="1"/>
  <c r="D61" i="181"/>
  <c r="I61" i="181" s="1"/>
  <c r="R28" i="7"/>
  <c r="AC23" i="1"/>
  <c r="S60" i="34"/>
  <c r="W21" i="1"/>
  <c r="B85" i="181"/>
  <c r="K6" i="1"/>
  <c r="F36" i="181" s="1"/>
  <c r="D63" i="181"/>
  <c r="B31" i="20"/>
  <c r="E19" i="20"/>
  <c r="I19" i="20"/>
  <c r="B88" i="181"/>
  <c r="L19" i="34"/>
  <c r="I63" i="181"/>
  <c r="C168" i="181"/>
  <c r="B73" i="181"/>
  <c r="C170" i="181" s="1"/>
  <c r="E67" i="181"/>
  <c r="E68" i="181" s="1"/>
  <c r="H116" i="181"/>
  <c r="J46" i="131"/>
  <c r="J26" i="131"/>
  <c r="B27" i="5"/>
  <c r="K26" i="25"/>
  <c r="U19" i="16"/>
  <c r="Q19" i="16"/>
  <c r="M19" i="16"/>
  <c r="G19" i="16"/>
  <c r="M19" i="34"/>
  <c r="L30" i="34"/>
  <c r="L32" i="34"/>
  <c r="D69" i="181"/>
  <c r="G130" i="181"/>
  <c r="B174" i="181" s="1"/>
  <c r="P64" i="34"/>
  <c r="N14" i="1"/>
  <c r="H51" i="181" s="1"/>
  <c r="P63" i="34"/>
  <c r="AF12" i="1" s="1"/>
  <c r="N12" i="1"/>
  <c r="D51" i="181" s="1"/>
  <c r="K8" i="34"/>
  <c r="D34" i="181"/>
  <c r="I67" i="181"/>
  <c r="I68" i="181" s="1"/>
  <c r="D30" i="34"/>
  <c r="F69" i="181"/>
  <c r="F44" i="34"/>
  <c r="Y15" i="19"/>
  <c r="I15" i="34" s="1"/>
  <c r="Y14" i="19"/>
  <c r="I14" i="34" s="1"/>
  <c r="Y13" i="19"/>
  <c r="I13" i="34" s="1"/>
  <c r="Y12" i="19"/>
  <c r="I12" i="34" s="1"/>
  <c r="Y11" i="19"/>
  <c r="I11" i="34" s="1"/>
  <c r="Y10" i="19"/>
  <c r="I10" i="34" s="1"/>
  <c r="W19" i="19"/>
  <c r="Q19" i="19"/>
  <c r="K19" i="19"/>
  <c r="I19" i="19"/>
  <c r="U19" i="19"/>
  <c r="C19" i="19"/>
  <c r="Y8" i="19"/>
  <c r="I8" i="34" s="1"/>
  <c r="T32" i="16"/>
  <c r="P32" i="16"/>
  <c r="L32" i="16"/>
  <c r="H30" i="16"/>
  <c r="H32" i="16"/>
  <c r="R28" i="22"/>
  <c r="K15" i="17"/>
  <c r="G15" i="34" s="1"/>
  <c r="K13" i="17"/>
  <c r="G13" i="34" s="1"/>
  <c r="K11" i="17"/>
  <c r="G11" i="34" s="1"/>
  <c r="K9" i="17"/>
  <c r="G9" i="34" s="1"/>
  <c r="G67" i="181"/>
  <c r="G68" i="181" s="1"/>
  <c r="G73" i="181"/>
  <c r="H170" i="181" s="1"/>
  <c r="C23" i="184"/>
  <c r="E38" i="1"/>
  <c r="B46" i="26"/>
  <c r="I46" i="26" s="1"/>
  <c r="I45" i="26"/>
  <c r="G42" i="29"/>
  <c r="R54" i="7"/>
  <c r="B54" i="34" s="1"/>
  <c r="P54" i="34" s="1"/>
  <c r="P47" i="34"/>
  <c r="B60" i="34"/>
  <c r="N45" i="34"/>
  <c r="B64" i="181" s="1"/>
  <c r="N60" i="34"/>
  <c r="I23" i="184"/>
  <c r="Z38" i="1"/>
  <c r="I17" i="184"/>
  <c r="Z36" i="1"/>
  <c r="H31" i="5"/>
  <c r="H23" i="184"/>
  <c r="W38" i="1"/>
  <c r="H17" i="184"/>
  <c r="W36" i="1"/>
  <c r="I29" i="5"/>
  <c r="I31" i="5" s="1"/>
  <c r="G31" i="29"/>
  <c r="G23" i="184"/>
  <c r="L34" i="5"/>
  <c r="M23" i="184" s="1"/>
  <c r="M24" i="184" s="1"/>
  <c r="T38" i="1"/>
  <c r="G17" i="184"/>
  <c r="L33" i="5"/>
  <c r="M17" i="184" s="1"/>
  <c r="T36" i="1"/>
  <c r="B29" i="5"/>
  <c r="L31" i="11"/>
  <c r="H73" i="181"/>
  <c r="B170" i="181" s="1"/>
  <c r="S14" i="22"/>
  <c r="W60" i="34"/>
  <c r="L60" i="34"/>
  <c r="E6" i="1"/>
  <c r="F34" i="181" s="1"/>
  <c r="P65" i="34"/>
  <c r="Q14" i="1"/>
  <c r="P66" i="34"/>
  <c r="AF13" i="1" s="1"/>
  <c r="N13" i="1"/>
  <c r="F51" i="181" s="1"/>
  <c r="P62" i="34"/>
  <c r="N11" i="1"/>
  <c r="O18" i="20"/>
  <c r="K18" i="34" s="1"/>
  <c r="O15" i="20"/>
  <c r="K15" i="34" s="1"/>
  <c r="O13" i="20"/>
  <c r="K13" i="34" s="1"/>
  <c r="O11" i="20"/>
  <c r="K11" i="34" s="1"/>
  <c r="O9" i="20"/>
  <c r="K9" i="34" s="1"/>
  <c r="N28" i="20"/>
  <c r="H19" i="34"/>
  <c r="B19" i="34"/>
  <c r="J19" i="34"/>
  <c r="P4" i="34"/>
  <c r="AF6" i="1" s="1"/>
  <c r="F43" i="181" s="1"/>
  <c r="F40" i="34"/>
  <c r="F45" i="34" s="1"/>
  <c r="G64" i="181" s="1"/>
  <c r="G66" i="181" s="1"/>
  <c r="F67" i="181"/>
  <c r="F68" i="181" s="1"/>
  <c r="Y18" i="19"/>
  <c r="I18" i="34" s="1"/>
  <c r="S19" i="19"/>
  <c r="O19" i="19"/>
  <c r="M19" i="19"/>
  <c r="G19" i="19"/>
  <c r="E19" i="19"/>
  <c r="X28" i="19"/>
  <c r="V32" i="16"/>
  <c r="R32" i="16"/>
  <c r="N32" i="16"/>
  <c r="J32" i="16"/>
  <c r="F32" i="16"/>
  <c r="B30" i="16"/>
  <c r="X30" i="16" s="1"/>
  <c r="R8" i="1" s="1"/>
  <c r="B32" i="16"/>
  <c r="F60" i="34"/>
  <c r="T21" i="1"/>
  <c r="H122" i="181" s="1"/>
  <c r="K17" i="17"/>
  <c r="G17" i="34" s="1"/>
  <c r="Q17" i="34" s="1"/>
  <c r="K14" i="17"/>
  <c r="G14" i="34" s="1"/>
  <c r="K12" i="17"/>
  <c r="G12" i="34" s="1"/>
  <c r="K10" i="17"/>
  <c r="G10" i="34" s="1"/>
  <c r="K8" i="17"/>
  <c r="D30" i="17"/>
  <c r="J28" i="17"/>
  <c r="G72" i="181"/>
  <c r="B20" i="184"/>
  <c r="B35" i="1"/>
  <c r="C34" i="5"/>
  <c r="J36" i="131"/>
  <c r="E23" i="184"/>
  <c r="K38" i="1"/>
  <c r="I42" i="26"/>
  <c r="B46" i="29"/>
  <c r="G46" i="29" s="1"/>
  <c r="D46" i="29"/>
  <c r="F46" i="29"/>
  <c r="H42" i="30"/>
  <c r="AI42" i="1"/>
  <c r="X53" i="16"/>
  <c r="D53" i="34" s="1"/>
  <c r="Q19" i="1" s="1"/>
  <c r="Y8" i="16"/>
  <c r="P17" i="34"/>
  <c r="P51" i="34"/>
  <c r="D31" i="5"/>
  <c r="C17" i="184"/>
  <c r="E36" i="1"/>
  <c r="F29" i="5"/>
  <c r="F31" i="5" s="1"/>
  <c r="I31" i="26"/>
  <c r="E17" i="184"/>
  <c r="K36" i="1"/>
  <c r="B40" i="34"/>
  <c r="B44" i="34"/>
  <c r="P48" i="34"/>
  <c r="R50" i="7"/>
  <c r="B50" i="34" s="1"/>
  <c r="H40" i="34"/>
  <c r="H45" i="34" s="1"/>
  <c r="H64" i="181" s="1"/>
  <c r="H60" i="34"/>
  <c r="X67" i="19"/>
  <c r="J40" i="34"/>
  <c r="J45" i="34" s="1"/>
  <c r="C64" i="181" s="1"/>
  <c r="J60" i="34"/>
  <c r="N44" i="34"/>
  <c r="L17" i="184"/>
  <c r="L23" i="184"/>
  <c r="B54" i="181"/>
  <c r="D54" i="181"/>
  <c r="F54" i="181"/>
  <c r="W14" i="1"/>
  <c r="B36" i="1"/>
  <c r="AL36" i="1" s="1"/>
  <c r="L20" i="184"/>
  <c r="AI35" i="1"/>
  <c r="AI46" i="1" s="1"/>
  <c r="L35" i="184" s="1"/>
  <c r="AI37" i="1"/>
  <c r="B45" i="34" l="1"/>
  <c r="P40" i="34"/>
  <c r="E20" i="184"/>
  <c r="K35" i="1"/>
  <c r="C19" i="184"/>
  <c r="C18" i="184"/>
  <c r="H28" i="34"/>
  <c r="X30" i="19"/>
  <c r="C8" i="1" s="1"/>
  <c r="X35" i="19"/>
  <c r="N33" i="19"/>
  <c r="N31" i="19"/>
  <c r="N32" i="19"/>
  <c r="N34" i="19"/>
  <c r="H60" i="181"/>
  <c r="H66" i="181" s="1"/>
  <c r="B5" i="1"/>
  <c r="O14" i="34"/>
  <c r="O19" i="34" s="1"/>
  <c r="S19" i="22"/>
  <c r="I20" i="184"/>
  <c r="Z35" i="1"/>
  <c r="Z46" i="1" s="1"/>
  <c r="I35" i="184" s="1"/>
  <c r="I25" i="184"/>
  <c r="I24" i="184"/>
  <c r="P60" i="34"/>
  <c r="AF21" i="1"/>
  <c r="L21" i="184"/>
  <c r="H54" i="181"/>
  <c r="W23" i="1"/>
  <c r="B137" i="181" s="1"/>
  <c r="B40" i="181"/>
  <c r="L54" i="181"/>
  <c r="N54" i="181" s="1"/>
  <c r="L24" i="184"/>
  <c r="L25" i="184"/>
  <c r="N17" i="1"/>
  <c r="P50" i="34"/>
  <c r="AF17" i="1" s="1"/>
  <c r="P44" i="34"/>
  <c r="C20" i="184"/>
  <c r="E35" i="1"/>
  <c r="E46" i="1" s="1"/>
  <c r="C35" i="184" s="1"/>
  <c r="G120" i="181"/>
  <c r="B90" i="181"/>
  <c r="J42" i="5"/>
  <c r="AC42" i="1" s="1"/>
  <c r="J39" i="168"/>
  <c r="F42" i="5"/>
  <c r="F39" i="168"/>
  <c r="E25" i="184"/>
  <c r="E24" i="184"/>
  <c r="B23" i="184"/>
  <c r="B38" i="1"/>
  <c r="AL38" i="1" s="1"/>
  <c r="C36" i="5"/>
  <c r="L36" i="5" s="1"/>
  <c r="B14" i="184"/>
  <c r="B21" i="184"/>
  <c r="F28" i="34"/>
  <c r="J30" i="17"/>
  <c r="U8" i="1" s="1"/>
  <c r="J35" i="17"/>
  <c r="K19" i="17"/>
  <c r="G8" i="34"/>
  <c r="G19" i="34" s="1"/>
  <c r="X32" i="16"/>
  <c r="D32" i="19"/>
  <c r="D31" i="19"/>
  <c r="D33" i="19"/>
  <c r="D34" i="19"/>
  <c r="L34" i="19"/>
  <c r="L31" i="19"/>
  <c r="L32" i="19"/>
  <c r="L33" i="19"/>
  <c r="R32" i="19"/>
  <c r="R33" i="19"/>
  <c r="R31" i="19"/>
  <c r="R34" i="19"/>
  <c r="E60" i="181"/>
  <c r="P19" i="34"/>
  <c r="AF5" i="1" s="1"/>
  <c r="N5" i="1"/>
  <c r="J28" i="34"/>
  <c r="N30" i="20"/>
  <c r="I8" i="1" s="1"/>
  <c r="N35" i="20"/>
  <c r="B37" i="181"/>
  <c r="N23" i="1"/>
  <c r="B51" i="181"/>
  <c r="H52" i="181"/>
  <c r="Q23" i="1"/>
  <c r="B135" i="181" s="1"/>
  <c r="B38" i="181"/>
  <c r="D86" i="181"/>
  <c r="G34" i="181"/>
  <c r="F41" i="181"/>
  <c r="B31" i="5"/>
  <c r="L29" i="5"/>
  <c r="B19" i="184"/>
  <c r="M19" i="184" s="1"/>
  <c r="M18" i="184"/>
  <c r="G25" i="184"/>
  <c r="G24" i="184"/>
  <c r="H20" i="184"/>
  <c r="W35" i="1"/>
  <c r="H14" i="184"/>
  <c r="H18" i="184"/>
  <c r="H19" i="184"/>
  <c r="H24" i="184"/>
  <c r="H25" i="184"/>
  <c r="F45" i="5"/>
  <c r="F42" i="168"/>
  <c r="L42" i="168" s="1"/>
  <c r="I19" i="34"/>
  <c r="T33" i="19"/>
  <c r="T32" i="19"/>
  <c r="T31" i="19"/>
  <c r="T34" i="19"/>
  <c r="J34" i="19"/>
  <c r="J32" i="19"/>
  <c r="J31" i="19"/>
  <c r="J33" i="19"/>
  <c r="V33" i="19"/>
  <c r="V34" i="19"/>
  <c r="V32" i="19"/>
  <c r="V31" i="19"/>
  <c r="P53" i="34"/>
  <c r="AF19" i="1" s="1"/>
  <c r="H135" i="181"/>
  <c r="F70" i="181"/>
  <c r="G169" i="181" s="1"/>
  <c r="F78" i="181"/>
  <c r="M48" i="181"/>
  <c r="N48" i="181" s="1"/>
  <c r="E34" i="181"/>
  <c r="C172" i="181" s="1"/>
  <c r="K19" i="34"/>
  <c r="AF14" i="1"/>
  <c r="H133" i="181"/>
  <c r="I133" i="181" s="1"/>
  <c r="E175" i="181" s="1"/>
  <c r="D70" i="181"/>
  <c r="E169" i="181" s="1"/>
  <c r="D78" i="181"/>
  <c r="F31" i="16"/>
  <c r="F34" i="16"/>
  <c r="F33" i="16"/>
  <c r="P31" i="16"/>
  <c r="P34" i="16"/>
  <c r="P33" i="16"/>
  <c r="E26" i="5"/>
  <c r="E27" i="5" s="1"/>
  <c r="D6" i="184" s="1"/>
  <c r="E23" i="168"/>
  <c r="E24" i="168" s="1"/>
  <c r="C26" i="5"/>
  <c r="C23" i="168"/>
  <c r="T23" i="1"/>
  <c r="B136" i="181" s="1"/>
  <c r="B91" i="181"/>
  <c r="D60" i="181"/>
  <c r="K5" i="1"/>
  <c r="H31" i="20"/>
  <c r="H32" i="20"/>
  <c r="H34" i="20"/>
  <c r="H33" i="20"/>
  <c r="D88" i="181"/>
  <c r="G36" i="181"/>
  <c r="B28" i="34"/>
  <c r="R35" i="7"/>
  <c r="R30" i="7"/>
  <c r="O8" i="1" s="1"/>
  <c r="Q10" i="34"/>
  <c r="J31" i="16"/>
  <c r="J33" i="16"/>
  <c r="J34" i="16"/>
  <c r="R31" i="16"/>
  <c r="R34" i="16"/>
  <c r="R33" i="16"/>
  <c r="AL37" i="1"/>
  <c r="AC46" i="1"/>
  <c r="J35" i="184" s="1"/>
  <c r="F22" i="5"/>
  <c r="F19" i="168"/>
  <c r="D68" i="181"/>
  <c r="H8" i="184"/>
  <c r="L8" i="184"/>
  <c r="L45" i="34"/>
  <c r="D64" i="181" s="1"/>
  <c r="D66" i="181" s="1"/>
  <c r="L11" i="184"/>
  <c r="Q14" i="34"/>
  <c r="G40" i="184"/>
  <c r="G41" i="184"/>
  <c r="F8" i="184"/>
  <c r="G31" i="184"/>
  <c r="D11" i="184"/>
  <c r="E11" i="184"/>
  <c r="H11" i="184"/>
  <c r="D2" i="181"/>
  <c r="N69" i="1"/>
  <c r="Q18" i="34"/>
  <c r="Q13" i="34"/>
  <c r="S19" i="7"/>
  <c r="C8" i="34"/>
  <c r="B31" i="16"/>
  <c r="B33" i="16"/>
  <c r="B34" i="16"/>
  <c r="H46" i="5"/>
  <c r="H43" i="168"/>
  <c r="H46" i="168" s="1"/>
  <c r="L45" i="168"/>
  <c r="B46" i="168"/>
  <c r="E6" i="181"/>
  <c r="P6" i="34"/>
  <c r="AF8" i="1" s="1"/>
  <c r="L59" i="168"/>
  <c r="S30" i="34"/>
  <c r="X8" i="1" s="1"/>
  <c r="S35" i="34"/>
  <c r="B56" i="184"/>
  <c r="L36" i="184"/>
  <c r="L14" i="184"/>
  <c r="L18" i="184"/>
  <c r="L19" i="184"/>
  <c r="E19" i="184"/>
  <c r="E14" i="184"/>
  <c r="E18" i="184"/>
  <c r="E8" i="34"/>
  <c r="E19" i="34" s="1"/>
  <c r="Y19" i="16"/>
  <c r="I46" i="5"/>
  <c r="I43" i="168"/>
  <c r="I46" i="168" s="1"/>
  <c r="B46" i="1"/>
  <c r="F31" i="19"/>
  <c r="F34" i="19"/>
  <c r="F33" i="19"/>
  <c r="F32" i="19"/>
  <c r="C60" i="181"/>
  <c r="H5" i="1"/>
  <c r="AF11" i="1"/>
  <c r="P67" i="34"/>
  <c r="G19" i="184"/>
  <c r="G18" i="184"/>
  <c r="I19" i="184"/>
  <c r="I14" i="184"/>
  <c r="I18" i="184"/>
  <c r="B66" i="181"/>
  <c r="I42" i="5"/>
  <c r="W42" i="1" s="1"/>
  <c r="I39" i="168"/>
  <c r="F46" i="5"/>
  <c r="F43" i="168"/>
  <c r="F46" i="168" s="1"/>
  <c r="C25" i="184"/>
  <c r="C24" i="184"/>
  <c r="N28" i="34"/>
  <c r="R30" i="22"/>
  <c r="F8" i="1" s="1"/>
  <c r="R32" i="22"/>
  <c r="R35" i="22"/>
  <c r="Y19" i="19"/>
  <c r="B32" i="19"/>
  <c r="B33" i="19"/>
  <c r="B34" i="19"/>
  <c r="B31" i="19"/>
  <c r="H33" i="19"/>
  <c r="H32" i="19"/>
  <c r="H34" i="19"/>
  <c r="H31" i="19"/>
  <c r="P33" i="19"/>
  <c r="P31" i="19"/>
  <c r="P34" i="19"/>
  <c r="P32" i="19"/>
  <c r="O19" i="20"/>
  <c r="N32" i="20" s="1"/>
  <c r="L51" i="181"/>
  <c r="D55" i="181"/>
  <c r="E51" i="181"/>
  <c r="D75" i="181"/>
  <c r="L7" i="1"/>
  <c r="D62" i="181"/>
  <c r="K7" i="1"/>
  <c r="L34" i="34"/>
  <c r="L33" i="34"/>
  <c r="L31" i="16"/>
  <c r="L33" i="16"/>
  <c r="L34" i="16"/>
  <c r="T31" i="16"/>
  <c r="T34" i="16"/>
  <c r="T33" i="16"/>
  <c r="G6" i="184"/>
  <c r="C46" i="5"/>
  <c r="C43" i="168"/>
  <c r="H124" i="181"/>
  <c r="I73" i="181"/>
  <c r="I170" i="181" s="1"/>
  <c r="G88" i="181"/>
  <c r="E126" i="181"/>
  <c r="E88" i="181"/>
  <c r="E173" i="181" s="1"/>
  <c r="E176" i="181" s="1"/>
  <c r="D31" i="20"/>
  <c r="D32" i="20"/>
  <c r="D34" i="20"/>
  <c r="D33" i="20"/>
  <c r="E168" i="181"/>
  <c r="I168" i="181" s="1"/>
  <c r="F133" i="181"/>
  <c r="D73" i="181"/>
  <c r="E170" i="181" s="1"/>
  <c r="D72" i="181"/>
  <c r="E85" i="181"/>
  <c r="B173" i="181" s="1"/>
  <c r="B176" i="181" s="1"/>
  <c r="B126" i="181"/>
  <c r="B92" i="181"/>
  <c r="I122" i="181"/>
  <c r="D31" i="16"/>
  <c r="D33" i="16"/>
  <c r="D34" i="16"/>
  <c r="N31" i="16"/>
  <c r="N34" i="16"/>
  <c r="N33" i="16"/>
  <c r="V31" i="16"/>
  <c r="V33" i="16"/>
  <c r="V34" i="16"/>
  <c r="D20" i="184"/>
  <c r="H35" i="1"/>
  <c r="H46" i="1" s="1"/>
  <c r="D35" i="184" s="1"/>
  <c r="D14" i="184"/>
  <c r="D18" i="184"/>
  <c r="D19" i="184"/>
  <c r="D24" i="184"/>
  <c r="D25" i="184"/>
  <c r="F20" i="184"/>
  <c r="N35" i="1"/>
  <c r="N46" i="1" s="1"/>
  <c r="F35" i="184" s="1"/>
  <c r="F14" i="184"/>
  <c r="F18" i="184"/>
  <c r="F19" i="184"/>
  <c r="F24" i="184"/>
  <c r="F25" i="184"/>
  <c r="J21" i="184"/>
  <c r="J14" i="184"/>
  <c r="J18" i="184"/>
  <c r="J19" i="184"/>
  <c r="J24" i="184"/>
  <c r="J25" i="184"/>
  <c r="K20" i="184"/>
  <c r="AF35" i="1"/>
  <c r="AF46" i="1" s="1"/>
  <c r="K35" i="184" s="1"/>
  <c r="K19" i="184"/>
  <c r="K14" i="184"/>
  <c r="K18" i="184"/>
  <c r="K25" i="184"/>
  <c r="K24" i="184"/>
  <c r="C22" i="5"/>
  <c r="C19" i="168"/>
  <c r="C24" i="168" s="1"/>
  <c r="F26" i="5"/>
  <c r="F23" i="168"/>
  <c r="D123" i="181"/>
  <c r="D119" i="181"/>
  <c r="C117" i="181"/>
  <c r="C127" i="181" s="1"/>
  <c r="D121" i="181"/>
  <c r="D117" i="181"/>
  <c r="D127" i="181" s="1"/>
  <c r="L31" i="34"/>
  <c r="D74" i="181" s="1"/>
  <c r="J8" i="184"/>
  <c r="L31" i="184"/>
  <c r="B11" i="184"/>
  <c r="M11" i="184" s="1"/>
  <c r="B10" i="184"/>
  <c r="Q12" i="34"/>
  <c r="H22" i="5"/>
  <c r="H19" i="168"/>
  <c r="H24" i="168" s="1"/>
  <c r="B41" i="184"/>
  <c r="M41" i="184" s="1"/>
  <c r="D41" i="184"/>
  <c r="F41" i="184"/>
  <c r="H41" i="184"/>
  <c r="L41" i="184"/>
  <c r="M40" i="184"/>
  <c r="C41" i="184"/>
  <c r="E41" i="184"/>
  <c r="I41" i="184"/>
  <c r="C8" i="184"/>
  <c r="K8" i="184"/>
  <c r="J11" i="184"/>
  <c r="Q15" i="34"/>
  <c r="Q11" i="34"/>
  <c r="Q9" i="34"/>
  <c r="H26" i="5"/>
  <c r="H23" i="168"/>
  <c r="P31" i="22"/>
  <c r="P32" i="22"/>
  <c r="P34" i="22"/>
  <c r="P33" i="22"/>
  <c r="L52" i="168"/>
  <c r="L54" i="168" s="1"/>
  <c r="L28" i="168"/>
  <c r="F55" i="181"/>
  <c r="D34" i="178"/>
  <c r="D33" i="178"/>
  <c r="X19" i="34"/>
  <c r="W30" i="34"/>
  <c r="AD8" i="1" s="1"/>
  <c r="W32" i="34"/>
  <c r="AD7" i="1" s="1"/>
  <c r="W35" i="34"/>
  <c r="Z7" i="1"/>
  <c r="U34" i="34"/>
  <c r="U33" i="34"/>
  <c r="H33" i="176"/>
  <c r="H34" i="176"/>
  <c r="T19" i="34"/>
  <c r="L60" i="168"/>
  <c r="L62" i="168" s="1"/>
  <c r="H32" i="176"/>
  <c r="S33" i="34" l="1"/>
  <c r="W7" i="1"/>
  <c r="S34" i="34"/>
  <c r="G48" i="181"/>
  <c r="G50" i="181"/>
  <c r="G52" i="181"/>
  <c r="G49" i="181"/>
  <c r="G47" i="181"/>
  <c r="G55" i="181" s="1"/>
  <c r="G53" i="181"/>
  <c r="C27" i="5"/>
  <c r="L22" i="5"/>
  <c r="K15" i="184"/>
  <c r="B55" i="184"/>
  <c r="K36" i="184"/>
  <c r="J15" i="184"/>
  <c r="B50" i="184"/>
  <c r="F36" i="184"/>
  <c r="D15" i="184"/>
  <c r="D21" i="184"/>
  <c r="I124" i="181"/>
  <c r="I123" i="181" s="1"/>
  <c r="H119" i="181"/>
  <c r="H121" i="181"/>
  <c r="B29" i="184"/>
  <c r="B28" i="184" s="1"/>
  <c r="C49" i="5"/>
  <c r="L46" i="5"/>
  <c r="M29" i="184" s="1"/>
  <c r="M28" i="184" s="1"/>
  <c r="D77" i="181"/>
  <c r="E171" i="181" s="1"/>
  <c r="D76" i="181"/>
  <c r="X34" i="19"/>
  <c r="X31" i="19"/>
  <c r="X33" i="19"/>
  <c r="N30" i="34"/>
  <c r="N32" i="34"/>
  <c r="B69" i="181"/>
  <c r="F86" i="181"/>
  <c r="G86" i="181" s="1"/>
  <c r="N35" i="34"/>
  <c r="E29" i="184"/>
  <c r="E28" i="184" s="1"/>
  <c r="F49" i="5"/>
  <c r="I15" i="184"/>
  <c r="B2" i="181"/>
  <c r="AF23" i="1"/>
  <c r="B43" i="181"/>
  <c r="D132" i="181"/>
  <c r="E132" i="181" s="1"/>
  <c r="D35" i="181"/>
  <c r="C72" i="181"/>
  <c r="I60" i="181"/>
  <c r="I72" i="181" s="1"/>
  <c r="B35" i="184"/>
  <c r="H29" i="184"/>
  <c r="H28" i="184" s="1"/>
  <c r="I49" i="5"/>
  <c r="F62" i="181"/>
  <c r="Q7" i="1"/>
  <c r="D34" i="34"/>
  <c r="D33" i="34"/>
  <c r="D32" i="34"/>
  <c r="D31" i="34"/>
  <c r="F74" i="181" s="1"/>
  <c r="E15" i="184"/>
  <c r="L15" i="184"/>
  <c r="X31" i="16"/>
  <c r="R31" i="7"/>
  <c r="R33" i="7"/>
  <c r="R34" i="7"/>
  <c r="F27" i="5"/>
  <c r="E6" i="184" s="1"/>
  <c r="R32" i="7"/>
  <c r="E91" i="181"/>
  <c r="H126" i="181"/>
  <c r="J33" i="34"/>
  <c r="C62" i="181"/>
  <c r="J34" i="34"/>
  <c r="H7" i="1"/>
  <c r="J31" i="34"/>
  <c r="C74" i="181" s="1"/>
  <c r="H15" i="184"/>
  <c r="H21" i="184"/>
  <c r="E86" i="181"/>
  <c r="C173" i="181" s="1"/>
  <c r="C176" i="181" s="1"/>
  <c r="D93" i="181"/>
  <c r="I135" i="181"/>
  <c r="G175" i="181" s="1"/>
  <c r="G135" i="181"/>
  <c r="G174" i="181" s="1"/>
  <c r="E135" i="181"/>
  <c r="G51" i="181"/>
  <c r="B134" i="181"/>
  <c r="Q27" i="1"/>
  <c r="B6" i="181" s="1"/>
  <c r="D37" i="181"/>
  <c r="M51" i="181" s="1"/>
  <c r="N51" i="181" s="1"/>
  <c r="D134" i="181"/>
  <c r="E72" i="181"/>
  <c r="G62" i="181"/>
  <c r="F33" i="34"/>
  <c r="F34" i="34"/>
  <c r="T7" i="1"/>
  <c r="F31" i="34"/>
  <c r="G74" i="181" s="1"/>
  <c r="F30" i="34"/>
  <c r="F32" i="34"/>
  <c r="F91" i="181"/>
  <c r="G91" i="181" s="1"/>
  <c r="F35" i="34"/>
  <c r="G69" i="181"/>
  <c r="B24" i="184"/>
  <c r="B25" i="184"/>
  <c r="M25" i="184" s="1"/>
  <c r="K42" i="1"/>
  <c r="AL42" i="1" s="1"/>
  <c r="L42" i="5"/>
  <c r="J120" i="181"/>
  <c r="G124" i="181"/>
  <c r="G121" i="181"/>
  <c r="C21" i="184"/>
  <c r="B4" i="181"/>
  <c r="C66" i="181"/>
  <c r="E137" i="181"/>
  <c r="B53" i="184"/>
  <c r="I36" i="184"/>
  <c r="R34" i="22"/>
  <c r="R31" i="22"/>
  <c r="R33" i="22"/>
  <c r="X32" i="19"/>
  <c r="H123" i="181"/>
  <c r="C14" i="184"/>
  <c r="AC7" i="1"/>
  <c r="W33" i="34"/>
  <c r="W34" i="34"/>
  <c r="W31" i="34"/>
  <c r="H27" i="5"/>
  <c r="I6" i="184" s="1"/>
  <c r="K21" i="184"/>
  <c r="F15" i="184"/>
  <c r="F21" i="184"/>
  <c r="B48" i="184"/>
  <c r="D36" i="184"/>
  <c r="I126" i="181"/>
  <c r="G133" i="181"/>
  <c r="E174" i="181" s="1"/>
  <c r="F138" i="181"/>
  <c r="H117" i="181"/>
  <c r="H127" i="181" s="1"/>
  <c r="L43" i="168"/>
  <c r="C46" i="168"/>
  <c r="L46" i="168" s="1"/>
  <c r="G8" i="184"/>
  <c r="E48" i="181"/>
  <c r="E50" i="181"/>
  <c r="E52" i="181"/>
  <c r="L55" i="181"/>
  <c r="E53" i="181"/>
  <c r="E49" i="181"/>
  <c r="E47" i="181"/>
  <c r="E55" i="181" s="1"/>
  <c r="N31" i="20"/>
  <c r="N33" i="20"/>
  <c r="N34" i="20"/>
  <c r="X34" i="16"/>
  <c r="X33" i="16"/>
  <c r="G54" i="181"/>
  <c r="E56" i="184"/>
  <c r="I29" i="184"/>
  <c r="I28" i="184" s="1"/>
  <c r="H49" i="5"/>
  <c r="C19" i="34"/>
  <c r="Q8" i="34"/>
  <c r="D6" i="181"/>
  <c r="J122" i="181"/>
  <c r="F24" i="168"/>
  <c r="B54" i="184"/>
  <c r="J36" i="184"/>
  <c r="P28" i="34"/>
  <c r="B30" i="34"/>
  <c r="B32" i="34"/>
  <c r="E69" i="181"/>
  <c r="F89" i="181"/>
  <c r="B35" i="34"/>
  <c r="D36" i="181"/>
  <c r="D133" i="181"/>
  <c r="E133" i="181" s="1"/>
  <c r="E136" i="181"/>
  <c r="G136" i="181"/>
  <c r="L26" i="5"/>
  <c r="D8" i="184"/>
  <c r="H31" i="34"/>
  <c r="H74" i="181" s="1"/>
  <c r="H62" i="181"/>
  <c r="H34" i="34"/>
  <c r="B7" i="1"/>
  <c r="H33" i="34"/>
  <c r="K43" i="1"/>
  <c r="AL43" i="1" s="1"/>
  <c r="L45" i="5"/>
  <c r="W46" i="1"/>
  <c r="H35" i="184" s="1"/>
  <c r="L31" i="5"/>
  <c r="M20" i="184" s="1"/>
  <c r="G20" i="184"/>
  <c r="T35" i="1"/>
  <c r="T46" i="1" s="1"/>
  <c r="G35" i="184" s="1"/>
  <c r="E38" i="181"/>
  <c r="G172" i="181" s="1"/>
  <c r="G38" i="181"/>
  <c r="C38" i="181"/>
  <c r="C51" i="181"/>
  <c r="B55" i="181"/>
  <c r="E37" i="181"/>
  <c r="F172" i="181" s="1"/>
  <c r="G37" i="181"/>
  <c r="C37" i="181"/>
  <c r="B41" i="181"/>
  <c r="J30" i="34"/>
  <c r="J35" i="34"/>
  <c r="F87" i="181"/>
  <c r="G87" i="181" s="1"/>
  <c r="C69" i="181"/>
  <c r="J32" i="34"/>
  <c r="J34" i="17"/>
  <c r="J33" i="17"/>
  <c r="B15" i="184"/>
  <c r="L39" i="168"/>
  <c r="G90" i="181"/>
  <c r="G126" i="181"/>
  <c r="E90" i="181"/>
  <c r="G173" i="181" s="1"/>
  <c r="G176" i="181" s="1"/>
  <c r="B47" i="184"/>
  <c r="C36" i="184"/>
  <c r="B89" i="181"/>
  <c r="F116" i="181"/>
  <c r="E54" i="181"/>
  <c r="E40" i="181"/>
  <c r="C40" i="181"/>
  <c r="I22" i="184"/>
  <c r="I21" i="184"/>
  <c r="B62" i="181"/>
  <c r="N34" i="34"/>
  <c r="N33" i="34"/>
  <c r="E7" i="1"/>
  <c r="N31" i="34"/>
  <c r="B74" i="181" s="1"/>
  <c r="D130" i="181"/>
  <c r="D33" i="181"/>
  <c r="H72" i="181"/>
  <c r="H30" i="34"/>
  <c r="H32" i="34"/>
  <c r="H69" i="181"/>
  <c r="F85" i="181"/>
  <c r="H35" i="34"/>
  <c r="E22" i="184"/>
  <c r="E21" i="184"/>
  <c r="P45" i="34"/>
  <c r="E64" i="181"/>
  <c r="H55" i="181"/>
  <c r="E66" i="181" l="1"/>
  <c r="I64" i="181"/>
  <c r="I66" i="181" s="1"/>
  <c r="H70" i="181"/>
  <c r="B169" i="181" s="1"/>
  <c r="H130" i="181"/>
  <c r="H78" i="181"/>
  <c r="D41" i="181"/>
  <c r="E33" i="181"/>
  <c r="B172" i="181" s="1"/>
  <c r="M47" i="181"/>
  <c r="G89" i="181"/>
  <c r="E89" i="181"/>
  <c r="F173" i="181" s="1"/>
  <c r="F176" i="181" s="1"/>
  <c r="F126" i="181"/>
  <c r="B93" i="181"/>
  <c r="C89" i="181" s="1"/>
  <c r="C75" i="181"/>
  <c r="I7" i="1"/>
  <c r="G22" i="184"/>
  <c r="G21" i="184"/>
  <c r="G14" i="184"/>
  <c r="I48" i="181"/>
  <c r="I50" i="181"/>
  <c r="I49" i="181"/>
  <c r="I47" i="181"/>
  <c r="I55" i="181" s="1"/>
  <c r="I53" i="181"/>
  <c r="I51" i="181"/>
  <c r="F93" i="181"/>
  <c r="G85" i="181"/>
  <c r="H75" i="181"/>
  <c r="C7" i="1"/>
  <c r="D138" i="181"/>
  <c r="E130" i="181"/>
  <c r="I54" i="181"/>
  <c r="J116" i="181"/>
  <c r="F124" i="181"/>
  <c r="F117" i="181" s="1"/>
  <c r="H132" i="181"/>
  <c r="I132" i="181" s="1"/>
  <c r="D175" i="181" s="1"/>
  <c r="C70" i="181"/>
  <c r="D169" i="181" s="1"/>
  <c r="C78" i="181"/>
  <c r="E41" i="181"/>
  <c r="I172" i="181" s="1"/>
  <c r="G41" i="181"/>
  <c r="C34" i="181"/>
  <c r="C36" i="181"/>
  <c r="C33" i="181"/>
  <c r="C41" i="181" s="1"/>
  <c r="C35" i="181"/>
  <c r="C39" i="181"/>
  <c r="C52" i="181"/>
  <c r="C50" i="181"/>
  <c r="C48" i="181"/>
  <c r="C49" i="181"/>
  <c r="C47" i="181"/>
  <c r="C55" i="181" s="1"/>
  <c r="C53" i="181"/>
  <c r="C54" i="181"/>
  <c r="I52" i="181"/>
  <c r="B51" i="184"/>
  <c r="G36" i="184"/>
  <c r="M21" i="184"/>
  <c r="B22" i="184"/>
  <c r="M22" i="184" s="1"/>
  <c r="M14" i="184"/>
  <c r="J22" i="184"/>
  <c r="L22" i="184"/>
  <c r="H134" i="181"/>
  <c r="E70" i="181"/>
  <c r="F169" i="181" s="1"/>
  <c r="E78" i="181"/>
  <c r="E48" i="184"/>
  <c r="K22" i="184"/>
  <c r="K46" i="1"/>
  <c r="E53" i="184"/>
  <c r="C22" i="184"/>
  <c r="G117" i="181"/>
  <c r="G123" i="181"/>
  <c r="G119" i="181"/>
  <c r="G78" i="181"/>
  <c r="H136" i="181"/>
  <c r="I136" i="181" s="1"/>
  <c r="H175" i="181" s="1"/>
  <c r="G70" i="181"/>
  <c r="H169" i="181" s="1"/>
  <c r="I134" i="181"/>
  <c r="F175" i="181" s="1"/>
  <c r="C134" i="181"/>
  <c r="G134" i="181"/>
  <c r="F174" i="181" s="1"/>
  <c r="E134" i="181"/>
  <c r="B138" i="181"/>
  <c r="H22" i="184"/>
  <c r="H173" i="181"/>
  <c r="H176" i="181" s="1"/>
  <c r="H174" i="181"/>
  <c r="E8" i="184"/>
  <c r="F75" i="181"/>
  <c r="R7" i="1"/>
  <c r="F77" i="181"/>
  <c r="G171" i="181" s="1"/>
  <c r="F76" i="181"/>
  <c r="H32" i="184"/>
  <c r="H31" i="184"/>
  <c r="B46" i="184"/>
  <c r="B36" i="184"/>
  <c r="E35" i="181"/>
  <c r="D172" i="181" s="1"/>
  <c r="M49" i="181"/>
  <c r="N49" i="181" s="1"/>
  <c r="E32" i="184"/>
  <c r="E31" i="184"/>
  <c r="B75" i="181"/>
  <c r="F7" i="1"/>
  <c r="M31" i="184"/>
  <c r="D32" i="184"/>
  <c r="K32" i="184"/>
  <c r="J32" i="184"/>
  <c r="F32" i="184"/>
  <c r="C32" i="184"/>
  <c r="G32" i="184"/>
  <c r="L32" i="184"/>
  <c r="B32" i="184"/>
  <c r="M32" i="184" s="1"/>
  <c r="B31" i="184"/>
  <c r="E50" i="184"/>
  <c r="E55" i="184"/>
  <c r="B6" i="184"/>
  <c r="L27" i="5"/>
  <c r="M6" i="184" s="1"/>
  <c r="B77" i="181"/>
  <c r="C171" i="181" s="1"/>
  <c r="I62" i="181"/>
  <c r="B76" i="181"/>
  <c r="E47" i="184"/>
  <c r="B52" i="184"/>
  <c r="H36" i="184"/>
  <c r="H77" i="181"/>
  <c r="B171" i="181" s="1"/>
  <c r="H76" i="181"/>
  <c r="M50" i="181"/>
  <c r="N50" i="181" s="1"/>
  <c r="E36" i="181"/>
  <c r="E172" i="181" s="1"/>
  <c r="E75" i="181"/>
  <c r="O7" i="1"/>
  <c r="P30" i="34"/>
  <c r="AG8" i="1" s="1"/>
  <c r="P35" i="34"/>
  <c r="E54" i="184"/>
  <c r="E62" i="181"/>
  <c r="Q19" i="34"/>
  <c r="P32" i="34" s="1"/>
  <c r="AG7" i="1" s="1"/>
  <c r="B33" i="34"/>
  <c r="N7" i="1"/>
  <c r="B34" i="34"/>
  <c r="B31" i="34"/>
  <c r="E74" i="181" s="1"/>
  <c r="I74" i="181" s="1"/>
  <c r="I32" i="184"/>
  <c r="I31" i="184"/>
  <c r="AL35" i="1"/>
  <c r="C2" i="181" s="1"/>
  <c r="F22" i="184"/>
  <c r="I8" i="184"/>
  <c r="I7" i="184"/>
  <c r="C16" i="184"/>
  <c r="C15" i="184"/>
  <c r="C4" i="181"/>
  <c r="G75" i="181"/>
  <c r="U7" i="1"/>
  <c r="G77" i="181"/>
  <c r="H171" i="181" s="1"/>
  <c r="G76" i="181"/>
  <c r="C77" i="181"/>
  <c r="D171" i="181" s="1"/>
  <c r="C76" i="181"/>
  <c r="I69" i="181"/>
  <c r="H131" i="181"/>
  <c r="I131" i="181" s="1"/>
  <c r="C175" i="181" s="1"/>
  <c r="B70" i="181"/>
  <c r="C169" i="181" s="1"/>
  <c r="B78" i="181"/>
  <c r="L49" i="5"/>
  <c r="I121" i="181"/>
  <c r="I117" i="181"/>
  <c r="I119" i="181"/>
  <c r="D22" i="184"/>
  <c r="I127" i="181" l="1"/>
  <c r="I70" i="181"/>
  <c r="I169" i="181" s="1"/>
  <c r="I78" i="181"/>
  <c r="E77" i="181"/>
  <c r="F171" i="181" s="1"/>
  <c r="E76" i="181"/>
  <c r="M8" i="184"/>
  <c r="H7" i="184"/>
  <c r="L7" i="184"/>
  <c r="F7" i="184"/>
  <c r="K7" i="184"/>
  <c r="J7" i="184"/>
  <c r="C7" i="184"/>
  <c r="G7" i="184"/>
  <c r="D7" i="184"/>
  <c r="E46" i="184"/>
  <c r="G138" i="181"/>
  <c r="I174" i="181" s="1"/>
  <c r="C132" i="181"/>
  <c r="C130" i="181"/>
  <c r="C138" i="181" s="1"/>
  <c r="C131" i="181"/>
  <c r="C133" i="181"/>
  <c r="E138" i="181"/>
  <c r="C135" i="181"/>
  <c r="C137" i="181"/>
  <c r="C136" i="181"/>
  <c r="G127" i="181"/>
  <c r="E35" i="184"/>
  <c r="AL46" i="1"/>
  <c r="M35" i="184" s="1"/>
  <c r="Q50" i="1"/>
  <c r="J124" i="181"/>
  <c r="J117" i="181" s="1"/>
  <c r="G16" i="184"/>
  <c r="G15" i="184"/>
  <c r="M55" i="181"/>
  <c r="N47" i="181"/>
  <c r="N55" i="181" s="1"/>
  <c r="H138" i="181"/>
  <c r="I138" i="181" s="1"/>
  <c r="I175" i="181" s="1"/>
  <c r="I130" i="181"/>
  <c r="B175" i="181" s="1"/>
  <c r="AF7" i="1"/>
  <c r="P34" i="34"/>
  <c r="P33" i="34"/>
  <c r="P31" i="34"/>
  <c r="E52" i="184"/>
  <c r="I77" i="181"/>
  <c r="I171" i="181" s="1"/>
  <c r="I76" i="181"/>
  <c r="B8" i="184"/>
  <c r="B7" i="184"/>
  <c r="M7" i="184" s="1"/>
  <c r="I75" i="181"/>
  <c r="F2" i="181"/>
  <c r="E7" i="184"/>
  <c r="F4" i="181"/>
  <c r="M15" i="184"/>
  <c r="J16" i="184"/>
  <c r="D16" i="184"/>
  <c r="L16" i="184"/>
  <c r="F16" i="184"/>
  <c r="K16" i="184"/>
  <c r="I16" i="184"/>
  <c r="E16" i="184"/>
  <c r="H16" i="184"/>
  <c r="B16" i="184"/>
  <c r="M16" i="184" s="1"/>
  <c r="E51" i="184"/>
  <c r="F123" i="181"/>
  <c r="F119" i="181"/>
  <c r="F127" i="181" s="1"/>
  <c r="F121" i="181"/>
  <c r="E93" i="181"/>
  <c r="I173" i="181" s="1"/>
  <c r="G93" i="181"/>
  <c r="J126" i="181"/>
  <c r="C87" i="181"/>
  <c r="C86" i="181"/>
  <c r="C88" i="181"/>
  <c r="C85" i="181"/>
  <c r="C93" i="181" s="1"/>
  <c r="C91" i="181"/>
  <c r="C92" i="181"/>
  <c r="C90" i="181"/>
  <c r="C6" i="181" l="1"/>
  <c r="Q75" i="1"/>
  <c r="U75" i="1" s="1"/>
  <c r="B49" i="184"/>
  <c r="E36" i="184"/>
  <c r="O35" i="184"/>
  <c r="D5" i="181"/>
  <c r="E5" i="181"/>
  <c r="B5" i="181"/>
  <c r="F5" i="181" s="1"/>
  <c r="E3" i="181"/>
  <c r="D3" i="181"/>
  <c r="B3" i="181"/>
  <c r="F3" i="181" s="1"/>
  <c r="C5" i="181"/>
  <c r="J119" i="181"/>
  <c r="J127" i="181" s="1"/>
  <c r="J123" i="181"/>
  <c r="J121" i="181"/>
  <c r="B57" i="184"/>
  <c r="M36" i="184"/>
  <c r="C3" i="181"/>
  <c r="E57" i="184" l="1"/>
  <c r="C56" i="184"/>
  <c r="C53" i="184"/>
  <c r="C55" i="184"/>
  <c r="C47" i="184"/>
  <c r="C54" i="184"/>
  <c r="C48" i="184"/>
  <c r="C50" i="184"/>
  <c r="C46" i="184"/>
  <c r="C57" i="184" s="1"/>
  <c r="C52" i="184"/>
  <c r="C51" i="184"/>
  <c r="C49" i="184"/>
  <c r="E49" i="184"/>
  <c r="C7" i="181"/>
  <c r="D7" i="181"/>
  <c r="F6" i="181"/>
  <c r="B7" i="181"/>
</calcChain>
</file>

<file path=xl/comments1.xml><?xml version="1.0" encoding="utf-8"?>
<comments xmlns="http://schemas.openxmlformats.org/spreadsheetml/2006/main">
  <authors>
    <author>bherr</author>
  </authors>
  <commentList>
    <comment ref="A55" authorId="0">
      <text>
        <r>
          <rPr>
            <b/>
            <sz val="9"/>
            <color indexed="81"/>
            <rFont val="Tahoma"/>
            <family val="2"/>
          </rPr>
          <t xml:space="preserve">MyReport5.9.0.0
Version:7.1.0.3
EtatType:etTableau
Largeur:11
Hauteur:2
LargeurLigne:0
HauteurColonne:1
TitreList:Id=Aucune
IsAFormater:-1
IsAffecterMasque:-1
NombreRupture:0
CountFiltreRupture:0
HasRupture:0
HasListe:0
~Dossier:Budgétaire UL~
~Modele:DW/Budgétaire UL/Bud_2011~
DateDernierETL:41304,6673959028
IsHorodate:0
IsHorodateMax:-1
IsAutoFit:0
NombreLignePourCombobox:1
IsMajValeurAuto:-1
NbreLigneMaxFormatZebre:100
IsAjoutSupprLigne:0
IsAjoutSupprColonne:0
DispositionFiltreRupture:dfrLibelleSurValeur
IsMaitre:0
IsDetail:0
IsMultiReport:0
IsSousReport:0
IsExecuterAvecGraphe:0
DistanceHauteurRupture:2
DistanceLargeurRupture:1
IsAfficheLibelleLigne:0
IsAfficheLibelleColonne:0
IsAfficheLibelleIndicateur:0
AlignIndicateurTableau:alColonne
IsFusion:-1
CountDrillUpLigne:0
CountDrillUpCol:0
TotalLigne:aDefaut
PositionTotalLigne:ptTete
PositionTotalColonne:ptTete
ChampIndicateurList:Nom=Réalisé,Libelle=Réalisé,NomSQL=R_ALIS_,Fonction=fIndicateur,Agregation=aSomme,"Masque=#,##0.00",Affichage=aValeur,IsRefL=0,IsRefC=0,IsRefI=0,IsLibelleDynamique=-1
~ChampLigneList:Nom=Enveloppe,Libelle=Enveloppe,NomSQL=ENVELOPPE,IsChecked=0,Fonction=fLigne,Tri=tCroissant,HasDrillUpDown=0,IsVisible=-1,PositionSousTotal=ptPied,IsInsererLigne=0,IsInsererSautPage=0,IsLibelleDynamique=-1
*"Nom=Niveau II","Libelle=Niveau II",NomSQL=NIVEAU_I2,IsChecked=0,Fonction=fLigne,Tri=tCroissant,HasDrillUpDown=0,IsVisible=-1,PositionSousTotal=ptPied,SousTotal=aDefaut,IsInsererLigne=0,IsInsererSautPage=0,IsLibelleDynamique=-1*
*"Nom=Compte budgétaire","Libelle=Compte budgétaire",NomSQL=COMPTE_BUDG_TAIRE,IsChecked=0,Fonction=fLigne,Tri=tCroissant,HasDrillUpDown=0,IsVisible=-1,PositionSousTotal=ptPied,IsInsererLigne=0,IsInsererSautPage=0,IsLibelleDynamique=-1*
*"Nom=Désignation courte groupe de marchandises","Libelle=Désignation courte groupe de marchandises",NomSQL=D_SI0,IsChecked=0,Fonction=fLigne,Tri=tCroissant,HasDrillUpDown=0,IsVisible=-1,PositionSousTotal=ptPied,IsInsererLigne=0,IsInsererSautPage=0,IsLibelleDynamique=-1*
*"Nom=UB de regrpt LL","Libelle=UB de regrpt LL",NomSQL=UB_DE_REGRPT_LL,IsChecked=0,Fonction=fLigne,Tri=tCroissant,HasDrillUpDown=0,IsVisible=-1,PositionSousTotal=ptPied,IsInsererLigne=0,IsInsererSautPage=0,IsLibelleDynamique=-1*~
~ChampColonneList:*"Nom=UB de regrpt LC","Libelle=UB de regrpt LC",NomSQL=UB_DE_REGRPT_LC,IsChecked=0,Fonction=fColonne,Tri=tCroissant,HasDrillUpDown=0,IsVisible=0,PositionSousTotal=ptPied,IsInsererLigne=0,IsInsererSautPage=0,IsLibelleDynamique=-1*
*"Nom=Regrpt d'UB LC","Libelle=Regrpt d'UB LC",NomSQL=REGRPT_D_UB_LC,Fonction=fColonne,Tri=tCroissant,HasDrillUpDown=0,IsVisible=-1,PositionSousTotal=ptPied,SousTotal=aDefaut,IsInsererLigne=0,IsInsererSautPage=0,IsLibelleDynamique=-1*
*"Nom=UB de regrpt LC","Libelle=UB de regrpt LC",NomSQL=UB_DE_REGRPT_LC,IsChecked=0,Fonction=fColonne,Tri=tCroissant,HasDrillUpDown=0,IsVisible=-1,PositionSousTotal=ptPied,SousTotal=aDefaut,IsInsererLigne=0,IsInsererSautPage=0,IsLibelleDynamique=-1*~
~FiltreList:TmrFiltreReportGroupe,IsNot=0,Nom=Racine,OperateurLogique=opEt
*TmrFiltreReport,GroupeParent=Racine,IsNot=0,IsActif=-1,mrChamp=COMPTE_BUDG_TAIRE,Agregation=aAucune,Operateur=opCommencePar,IsAvecEmpty=0,IsTenirComptePrecedent=-1,Valeur1=6,ChoixType=cValeur,"Libelle=Compte budgétaire Commence par",IsAfficherFiltre=0*
*TmrFiltreReport,GroupeParent=Racine,IsNot=0,IsActif=-1,mrChamp=COMPTE_BUDG_TAIRE,Agregation=aAucune,Operateur=opDifferentDe,IsAvecEmpty=0,IsTenirComptePrecedent=-1,"Valeur1=6061,60611,60612,60613,60614,60617,60618,615,61521,61522,61523,61524,6155,61562",ChoixType=cValeur,"Libelle=Compte budgétaire Différent de",IsAfficherFiltre=0*
*TmrFiltreReport,GroupeParent=Racine,IsNot=0,IsActif=-1,mrChamp=TYPEMENT,Agregation=aAucune,Operateur=opEgal,IsAvecEmpty=0,IsTenirComptePrecedent=-1,"Valeur1=""Pôle scientifique""",ChoixType=cValeur,"Libelle=Type de structure de regroupement Egal à",IsAfficherFiltre=0*
*TmrFiltreReport,GroupeParent=Racine,IsNot=0,IsActif=0,mrChamp=REGRPT_D_UB_LC,Agregation=aAucune,Operateur=opEgal,IsAvecEmpty=0,IsTenirComptePrecedent=-1,"Valeur1=""POLE TELL""",ChoixType=cValeur,"Libelle=Regrpt d'UB LC Egal à",IsAfficherFiltre=0*
*TmrFiltreReport,GroupeParent=Racine,IsNot=0,IsActif=-1,mrChamp=COMPTE_BUDG_TAIRE,Agregation=aAucune,Operateur=opNeCommencePasPar,IsAvecEmpty=0,IsTenirComptePrecedent=-1,Valeur1=67,ChoixType=cValeur,"Libelle=Compte budgétaire Ne commence pas par",IsAfficherFiltre=0*
*TmrFiltreReport,GroupeParent=Racine,IsNot=0,IsActif=-1,mrChamp=COMPTE_BUDG_TAIRE,Agregation=aAucune,Operateur=opNeCommencePasPar,IsAvecEmpty=0,IsTenirComptePrecedent=-1,Valeur1=68,ChoixType=cValeur,"Libelle=Compte budgétaire Ne commence pas par",IsAfficherFiltre=0*
*TmrFiltreReport,GroupeParent=Racine,IsNot=0,IsActif=-1,mrChamp=COMPTE_BUDG_TAIRE,Agregation=aAucune,Operateur=opNeCommencePasPar,IsAvecEmpty=0,IsTenirComptePrecedent=-1,Valeur1=69,ChoixType=cValeur,"Libelle=Compte budgétaire Ne commence pas par",IsAfficherFiltre=0*
*TmrFiltreReport,GroupeParent=Racine,IsNot=0,IsActif=-1,mrChamp=COMPTE_BUDG_TAIRE,Agregation=aAucune,Operateur=opNeCommencePasPar,IsAvecEmpty=0,IsTenirComptePrecedent=-1,Valeur1=63,ChoixType=cValeur,"Libelle=Compte budgétaire Ne commence pas par",IsAfficherFiltre=0*
*TmrFiltreReport,GroupeParent=Racine,IsNot=0,IsActif=-1,mrChamp=COMPTE_BUDG_TAIRE,Agregation=aAucune,Operateur=opNeCommencePasPar,IsAvecEmpty=0,IsTenirComptePrecedent=-1,Valeur1=64,ChoixType=cValeur,"Libelle=Compte budgétaire Ne commence pas par",IsAfficherFiltre=0*~
FiltreHaving:TmrFiltreReportGroupe,IsNot=0,Nom=Racine,OperateurLogique=opEt
FormatType:fVert
rnpLigneValeur:Horz=ahGauche,Vert=avCentre,Orientation=oHorizontale,Degre=0,RenvoiL=0,PNom=Arial,PTaille=8,PCouleur=0,Fond=16764108,Masque=General,IsBordureActive=-1,BordH=epbMoyenne,BordB=epbMoyenne,BordG=epbMoyenne,BordD=epbMoyenne,BordIV=epbFine,BordIH=epbFine
rnpLigneSsTotal:Horz=ahGauche,Vert=avCentre,Orientation=oHorizontale,Degre=0,RenvoiL=0,PNom=Arial,PTaille=9,PCouleur=0,Fond=16751001,Masque=General,IsBordureActive=-1,BordH=epbFine,BordB=epbMoyenne,BordG=epbMoyenne,BordD=epbMoyenne,BordIV=epbFine,BordIH=epbFine
rnpLigneTotal:Horz=ahGauche,Vert=avCentre,Orientation=oHorizontale,Degre=0,RenvoiL=0,PNom=Arial,PTaille=10,PCouleur=16777215,Fond=10040115,Masque=General,IsBordureActive=-1,BordH=epbMoyenne,BordB=epbMoyenne,BordG=epbMoyenne,BordD=epbMoyenne,BordIV=epbFine,BordIH=epbFine
rnpLigneLibelle:Horz=ahGauche,Vert=avCentre,Orientation=oHorizontale,Degre=0,RenvoiL=0,PNom=Arial,PTaille=8,PCouleur=0,Fond=-16777211,Masque=@,IsBordureActive=0
rnpColonneValeur:Horz=ahCentre,Vert=avCentre,Orientation=oHorizontale,Degre=0,RenvoiL=-1,PNom=Arial,PTaille=8,PBold=-1,PCouleur=0,Fond=16764108,Masque=General,IsBordureActive=-1,BordH=epbMoyenne,BordB=epbMoyenne,BordG=epbMoyenne,BordD=epbMoyenne,BordIV=epbFine,BordIH=epbFine
rnpColonneSsTotal:Horz=ahCentre,Vert=avCentre,Orientation=oHorizontale,Degre=0,RenvoiL=0,PNom=Arial,PTaille=9,PCouleur=0,Fond=16751001,Masque=General,IsBordureActive=-1,BordH=epbMoyenne,BordB=epbMoyenne,BordG=epbFine,BordD=epbMoyenne,BordIV=epbFine,BordIH=epbFine
rnpColonneTotal:Horz=ahCentre,Vert=avCentre,Orientation=oHorizontale,Degre=0,RenvoiL=-1,PNom=Arial,PTaille=10,PCouleur=16777215,Fond=10040115,Masque=General,IsBordureActive=-1,BordH=epbMoyenne,BordB=epbMoyenne,BordG=epbMoyenne,BordD=epbMoyenne,BordIV=epbFine,BordIH=epbFine
rnpColonneLibelle:Horz=ahGauche,Vert=avCentre,Orientation=oHorizontale,Degre=0,RenvoiL=0,PNom=Arial,PTaille=8,PCouleur=0,Fond=-16777211,Masque=@,IsBordureActive=0
rnpIndicValeur:Horz=ahDroite,Vert=avCentre,Orientation=oHorizontale,Degre=0,RenvoiL=0,PNom=Arial,PTaille=8,PCouleur=0,Fond=16777215,"Masque=#,##0.00",IsBordureActive=-1,BordH=epbMoyenne,BordB=epbMoyenne,BordG=epbMoyenne,BordD=epbMoyenne,BordIV=epbFine,BordIH=epbFine
rnpIndicSsTotalLigne:Horz=ahDroite,Vert=avCentre,Orientation=oHorizontale,Degre=0,RenvoiL=0,PNom=Arial,PTaille=9,PCouleur=0,Fond=13434879,"Masque=#,##0.00",IsBordureActive=-1,BordH=epbMoyenne,BordB=epbMoyenne,BordG=epbFine,BordD=epbMoyenne,BordIV=epbFine,BordIH=epbFine
rnpIndicSsTotalColonne:Horz=ahDroite,Vert=avCentre,Orientation=oHorizontale,Degre=0,RenvoiL=0,PNom=Arial,PTaille=9,PCouleur=0,Fond=13434879,"Masque=#,##0.00",IsBordureActive=-1,BordH=epbFine,BordB=epbMoyenne,BordG=epbMoyenne,BordD=epbMoyenne,BordIV=epbFine,BordIH=epbFine
rnpIndicSsTotalCroise:Horz=ahDroite,Vert=avCentre,Orientation=oHorizontale,Degre=0,RenvoiL=0,PNom=Arial,PTaille=9,PCouleur=0,Fond=10092543,"Masque=#,##0.00",IsBordureActive=-1,BordH=epbFine,BordB=epbMoyenne,BordG=epbFine,BordD=epbMoyenne,BordIV=epbFine,BordIH=epbFine
rnpIndicTotalLigne:Horz=ahDroite,Vert=avCentre,Orientation=oHorizontale,Degre=0,RenvoiL=0,PNom=Arial,PTaille=9,PCouleur=0,Fond=16764108,"Masque=#,##0.00",IsBordureActive=-1,BordH=epbMoyenne,BordB=epbMoyenne,BordG=epbMoyenne,BordD=epbMoyenne,BordIV=epbFine,BordIH=epbFine
rnpIndicTotalColonne:Horz=ahDroite,Vert=avCentre,Orientation=oHorizontale,Degre=0,RenvoiL=0,PNom=Arial,PTaille=9,PCouleur=0,Fond=16764108,"Masque=#,##0.00",IsBordureActive=-1,BordH=epbMoyenne,BordB=epbMoyenne,BordG=epbMoyenne,BordD=epbMoyenne,BordIV=epbFine,BordIH=epbFine
rnpIndicTotalSsTotalLigne:Horz=ahDroite,Vert=avCentre,Orientation=oHorizontale,Degre=0,RenvoiL=0,PNom=Arial,PTaille=9,PCouleur=0,Fond=16751001,"Masque=#,##0.00",IsBordureActive=-1,BordH=epbFine,BordB=epbMoyenne,BordG=epbMoyenne,BordD=epbMoyenne,BordIV=epbFine,BordIH=epbFine
rnpIndicTotalSsTotalColonne:Horz=ahDroite,Vert=avCentre,Orientation=oHorizontale,Degre=0,RenvoiL=0,PNom=Arial,PTaille=9,PCouleur=0,Fond=16751001,"Masque=#,##0.00",IsBordureActive=-1,BordH=epbMoyenne,BordB=epbMoyenne,BordG=epbFine,BordD=epbMoyenne,BordIV=epbFine,BordIH=epbFine
rnpIndicTotalCroise:Horz=ahDroite,Vert=avCentre,Orientation=oHorizontale,Degre=0,RenvoiL=0,PNom=Arial,PTaille=10,PCouleur=16777215,Fond=10040115,"Masque=#,##0.00",IsBordureActive=-1,BordH=epbMoyenne,BordB=epbMoyenne,BordG=epbMoyenne,BordD=epbMoyenne,BordIV=epbFine,BordIH=epbFine
rnpLibelleFiltreRupture:Horz=ahGauche,Vert=avCentre,Orientation=oHorizontale,Degre=0,RenvoiL=0,PNom=Arial,PTaille=8,PCouleur=2646607,Fond=-16777211,ColorBord=3969910,Masque=@,IsBordureActive=0
rnpValeurFiltreRupture:Horz=ahGauche,Vert=avCentre,Orientation=oHorizontale,Degre=0,RenvoiL=0,PNom=Arial,PTaille=8,PCouleur=3969910,Fond=-16777211,ColorBord=3969910,Masque=@,IsBordureActive=0
</t>
        </r>
      </text>
    </comment>
    <comment ref="A58" authorId="0">
      <text>
        <r>
          <rPr>
            <b/>
            <sz val="9"/>
            <color indexed="81"/>
            <rFont val="Tahoma"/>
            <family val="2"/>
          </rPr>
          <t xml:space="preserve">MyReport5.9.0.0
Version:7.1.0.3
EtatType:etTableau
Largeur:11
Hauteur:2
LargeurLigne:0
HauteurColonne:1
TitreList:Id=Aucune
IsAFormater:-1
IsAffecterMasque:-1
NombreRupture:0
CountFiltreRupture:0
HasRupture:0
HasListe:0
~Dossier:Budgétaire UL~
~Modele:DW/Budgétaire UL/Bud_2011~
DateDernierETL:41304,6673959028
IsHorodate:0
IsHorodateMax:-1
IsAutoFit:0
NombreLignePourCombobox:1
IsMajValeurAuto:-1
NbreLigneMaxFormatZebre:100
IsAjoutSupprLigne:0
IsAjoutSupprColonne:0
DispositionFiltreRupture:dfrLibelleSurValeur
IsMaitre:0
IsDetail:0
IsMultiReport:0
IsSousReport:0
IsExecuterAvecGraphe:0
DistanceHauteurRupture:2
DistanceLargeurRupture:1
IsAfficheLibelleLigne:0
IsAfficheLibelleColonne:0
IsAfficheLibelleIndicateur:0
AlignIndicateurTableau:alColonne
IsFusion:-1
CountDrillUpLigne:0
CountDrillUpCol:0
TotalLigne:aDefaut
PositionTotalLigne:ptTete
PositionTotalColonne:ptTete
ChampIndicateurList:Nom=Réalisé,Libelle=Réalisé,NomSQL=R_ALIS_,Fonction=fIndicateur,Agregation=aSomme,"Masque=#,##0.00",Affichage=aValeur,IsRefL=0,IsRefC=0,IsRefI=0,IsLibelleDynamique=-1
~ChampLigneList:*"Nom=Niveau I lib","Libelle=Niveau I lib",NomSQL=NIVEAU_I20,IsChecked=0,Fonction=fLigne,Tri=tCroissant,HasDrillUpDown=0,IsVisible=-1,PositionSousTotal=ptPied,SousTotal=aDefaut,IsInsererLigne=0,IsInsererSautPage=0,IsLibelleDynamique=-1*
*"Nom=Niveau II","Libelle=Niveau II",NomSQL=NIVEAU_I2,IsChecked=0,Fonction=fLigne,Tri=tCroissant,HasDrillUpDown=0,IsVisible=-1,PositionSousTotal=ptPied,SousTotal=aDefaut,IsInsererLigne=0,IsInsererSautPage=0,IsLibelleDynamique=-1*
*"Nom=Niveau II lib","Libelle=Niveau II lib",NomSQL=NIVEAU_II2,IsChecked=0,Fonction=fLigne,Tri=tCroissant,HasDrillUpDown=0,IsVisible=-1,PositionSousTotal=ptPied,SousTotal=aDefaut,IsInsererLigne=0,IsInsererSautPage=0,IsLibelleDynamique=-1*
*"Nom=Niveau III","Libelle=Niveau III",NomSQL=NIVEAU_III,IsChecked=0,Fonction=fLigne,Tri=tCroissant,HasDrillUpDown=0,IsVisible=-1,PositionSousTotal=ptPied,IsInsererLigne=0,IsInsererSautPage=0,IsLibelleDynamique=-1*
*"Nom=Compte budgétaire","Libelle=Compte budgétaire",NomSQL=COMPTE_BUDG_TAIRE,IsChecked=0,Fonction=fLigne,Tri=tCroissant,HasDrillUpDown=0,IsVisible=-1,PositionSousTotal=ptPied,IsInsererLigne=0,IsInsererSautPage=0,IsLibelleDynamique=-1*
*"Nom=Désignation courte groupe de marchandises","Libelle=Désignation courte groupe de marchandises",NomSQL=D_SI0,IsChecked=0,Fonction=fLigne,Tri=tCroissant,HasDrillUpDown=0,IsVisible=-1,PositionSousTotal=ptPied,IsInsererLigne=0,IsInsererSautPage=0,IsLibelleDynamique=-1*~
~ChampColonneList:*"Nom=Type de structure de regroupement","Libelle=Type de structure de regroupement",NomSQL=TYPEMENT,IsChecked=0,Fonction=fColonne,Tri=tFixeAjoutFin,IsFixerSurZone=0,"Fixer=Collegium,""Pôle scientifique"",Direction,""Direction hors Etabprinc"",""100 UL Niveau 1""",IsAffEleSsValeur=0,HasDrillUpDown=0,IsVisible=-1,PositionSousTotal=ptPied,SousTotal=aDefaut,IsInsererLigne=0,IsInsererSautPage=0,IsLibelleDynamique=-1*
Nom=Ex-Etab,Libelle=Ex-Etab,NomSQL=EX_ETAB,IsChecked=0,Fonction=fColonne,Tri=tCroissant,HasDrillUpDown=0,IsVisible=-1,PositionSousTotal=ptPied,IsInsererLigne=0,IsInsererSautPage=0,IsLibelleDynamique=-1
*"Nom=Regrpt d'UB LC","Libelle=Regrpt d'UB LC",NomSQL=REGRPT_D_UB_LC,Fonction=fColonne,Tri=tCroissant,HasDrillUpDown=0,IsVisible=-1,PositionSousTotal=ptPied,SousTotal=aDefaut,IsInsererLigne=0,IsInsererSautPage=0,IsLibelleDynamique=-1*
*"Nom=UB de regrpt LC","Libelle=UB de regrpt LC",NomSQL=UB_DE_REGRPT_LC,IsChecked=0,Fonction=fColonne,Tri=tCroissant,HasDrillUpDown=0,IsVisible=-1,PositionSousTotal=ptPied,SousTotal=aDefaut,IsInsererLigne=0,IsInsererSautPage=0,IsLibelleDynamique=-1*~
~FiltreList:TmrFiltreReportGroupe,IsNot=0,Nom=Racine,OperateurLogique=opEt
*TmrFiltreReport,GroupeParent=Racine,IsNot=0,IsActif=-1,mrChamp=TYPEMENT,Agregation=aAucune,Operateur=opEgal,IsAvecEmpty=0,IsTenirComptePrecedent=-1,"Valeur1=""Pôle scientifique""",ChoixType=cValeur,"Libelle=Type de structure de regroupement Egal à",IsAfficherFiltre=0*
TmrFiltreReportGroupe,GroupeParent=Racine,IsNot=0,Nom=GroupeN0,OperateurLogique=opOu
*TmrFiltreReport,GroupeParent=GroupeN0,IsNot=0,IsActif=0,mrChamp=COMPTE_BUDG_TAIRE,Agregation=aAucune,Operateur=opCommencePar,IsAvecEmpty=0,IsTenirComptePrecedent=-1,Valeur1=6,ChoixType=cValeur,"Libelle=Compte budgétaire Commence par",IsAfficherFiltre=0*
*TmrFiltreReport,GroupeParent=GroupeN0,IsNot=0,IsActif=-1,mrChamp=COMPTE_BUDG_TAIRE,Agregation=aAucune,Operateur=opCommencePar,IsAvecEmpty=0,IsTenirComptePrecedent=-1,Valeur1=74,ChoixType=cValeur,"Libelle=Compte budgétaire Commence par",IsAfficherFiltre=0*
*TmrFiltreReport,GroupeParent=Racine,IsNot=0,IsActif=-1,mrChamp=COMPTE_BUDG_TAIRE,Agregation=aAucune,Operateur=opDifferentDe,IsAvecEmpty=0,IsTenirComptePrecedent=-1,"Valeur1=741,7411,7412,7413,7441,746,7481",ChoixType=cValeur,"Libelle=Compte budgétaire Différent de",IsAfficherFiltre=0*
*TmrFiltreReport,GroupeParent=Racine,IsNot=0,IsActif=0,mrChamp=REGRPT_D_UB_LC,Agregation=aAucune,Operateur=opEgal,IsAvecEmpty=0,IsTenirComptePrecedent=-1,"Valeur1=""POLE TELL""",ChoixType=cValeur,"Libelle=Regrpt d'UB LC Egal à",IsAfficherFiltre=0*~
FiltreHaving:TmrFiltreReportGroupe,IsNot=0,Nom=Racine,OperateurLogique=opEt
FormatType:fVert
rnpLigneValeur:Horz=ahGauche,Vert=avCentre,Orientation=oHorizontale,Degre=0,RenvoiL=0,PNom=Arial,PTaille=8,PCouleur=0,Fond=10213316,ColorBord=3969910,Masque=General,IsBordureActive=-1,BordH=epbFine,BordB=epbFine,BordG=epbFine,BordD=epbFine,BordIV=epbFine,BordIH=epbFine
rnpLigneSsTotal:Horz=ahGauche,Vert=avCentre,Orientation=oHorizontale,Degre=0,RenvoiL=0,PNom=Arial,PTaille=9,PCouleur=16777215,Fond=3969910,ColorBord=3969910,Masque=General,IsBordureActive=-1,BordH=epbFine,BordB=epbFine,BordG=epbFine,BordD=epbFine,BordIV=epbFine,BordIH=epbFine
rnpLigneTotal:Horz=ahGauche,Vert=avCentre,Orientation=oHorizontale,Degre=0,RenvoiL=0,PNom=Arial,PTaille=10,PCouleur=16777215,Fond=2646607,ColorBord=3969910,Masque=General,IsBordureActive=-1,BordH=epbFine,BordB=epbFine,BordG=epbFine,BordD=epbFine,BordIV=epbFine,BordIH=epbFine
rnpLigneLibelle:Horz=ahGauche,Vert=avCentre,Orientation=oHorizontale,Degre=0,RenvoiL=0,PNom=Arial,PTaille=8,PCouleur=0,Fond=-16777211,ColorBord=3969910,Masque=@,IsBordureActive=0
rnpColonneValeur:Horz=ahGauche,Vert=avCentre,Orientation=oHorizontale,Degre=0,RenvoiL=-1,PNom=Arial,PTaille=8,PCouleur=0,Fond=10213316,ColorBord=3969910,Masque=General,IsBordureActive=-1,BordH=epbFine,BordB=epbFine,BordG=epbFine,BordD=epbFine,BordIV=epbFine,BordIH=epbFine
rnpColonneSsTotal:Horz=ahCentre,Vert=avCentre,Orientation=oHorizontale,Degre=0,RenvoiL=-1,PNom=Arial,PTaille=9,PCouleur=16777215,Fond=3969910,ColorBord=3969910,Masque=General,IsBordureActive=-1,BordH=epbFine,BordB=epbFine,BordG=epbFine,BordD=epbFine,BordIV=epbFine,BordIH=epbFine
rnpColonneTotal:Horz=ahCentre,Vert=avCentre,Orientation=oHorizontale,Degre=0,RenvoiL=-1,PNom=Arial,PTaille=10,PCouleur=16777215,Fond=2646607,ColorBord=3969910,Masque=General,IsBordureActive=-1,BordH=epbFine,BordB=epbFine,BordG=epbFine,BordD=epbFine,BordIV=epbFine,BordIH=epbFine
rnpColonneLibelle:Horz=ahGauche,Vert=avCentre,Orientation=oHorizontale,Degre=0,RenvoiL=0,PNom=Arial,PTaille=8,PCouleur=0,Fond=-16777211,ColorBord=3969910,Masque=@,IsBordureActive=0
rnpIndicValeur:Horz=ahDroite,Vert=avCentre,Orientation=oHorizontale,Degre=0,RenvoiL=0,PNom=Arial,PTaille=8,PCouleur=0,Fond=16777215,ColorBord=3969910,"Masque=#,##0.00",IsBordureActive=-1,BordH=epbFine,BordB=epbFine,BordG=epbFine,BordD=epbFine,BordIV=epbFine,BordIH=epbFine
rnpIndicSsTotalLigne:Horz=ahDroite,Vert=avCentre,Orientation=oHorizontale,Degre=0,RenvoiL=0,PNom=Arial,PTaille=9,PCouleur=0,Fond=10213316,ColorBord=3969910,"Masque=#,##0.00",IsBordureActive=-1,BordH=epbFine,BordB=epbFine,BordG=epbFine,BordD=epbFine,BordIV=epbFine,BordIH=epbFine
rnpIndicSsTotalColonne:Horz=ahDroite,Vert=avCentre,Orientation=oHorizontale,Degre=0,RenvoiL=0,PNom=Arial,PTaille=9,PCouleur=0,Fond=10213316,ColorBord=3969910,"Masque=#,##0.00",IsBordureActive=-1,BordH=epbFine,BordB=epbFine,BordG=epbFine,BordD=epbFine,BordIV=epbFine,BordIH=epbFine
rnpIndicSsTotalCroise:Horz=ahDroite,Vert=avCentre,Orientation=oHorizontale,Degre=0,RenvoiL=0,PNom=Arial,PTaille=9,PCouleur=16777215,Fond=3969910,ColorBord=3969910,"Masque=#,##0.00",IsBordureActive=-1,BordH=epbFine,BordB=epbFine,BordG=epbFine,BordD=epbFine,BordIV=epbFine,BordIH=epbFine
rnpIndicTotalLigne:Horz=ahDroite,Vert=avCentre,Orientation=oHorizontale,Degre=0,RenvoiL=0,PNom=Arial,PTaille=9,PCouleur=0,Fond=10213316,ColorBord=3969910,"Masque=#,##0.00",IsBordureActive=-1,BordH=epbFine,BordB=epbFine,BordG=epbFine,BordD=epbFine,BordIV=epbFine,BordIH=epbFine
rnpIndicTotalColonne:Horz=ahDroite,Vert=avCentre,Orientation=oHorizontale,Degre=0,RenvoiL=0,PNom=Arial,PTaille=9,PCouleur=0,Fond=10213316,ColorBord=3969910,"Masque=#,##0.00",IsBordureActive=-1,BordH=epbFine,BordB=epbFine,BordG=epbFine,BordD=epbFine,BordIV=epbFine,BordIH=epbFine
rnpIndicTotalSsTotalLigne:Horz=ahDroite,Vert=avCentre,Orientation=oHorizontale,Degre=0,RenvoiL=0,PNom=Arial,PTaille=9,PCouleur=16777215,Fond=3969910,ColorBord=3969910,"Masque=#,##0.00",IsBordureActive=-1,BordH=epbFine,BordB=epbFine,BordG=epbFine,BordD=epbFine,BordIV=epbFine,BordIH=epbFine
rnpIndicTotalSsTotalColonne:Horz=ahDroite,Vert=avCentre,Orientation=oHorizontale,Degre=0,RenvoiL=0,PNom=Arial,PTaille=9,PCouleur=16777215,Fond=3969910,ColorBord=3969910,"Masque=#,##0.00",IsBordureActive=-1,BordH=epbFine,BordB=epbFine,BordG=epbFine,BordD=epbFine,BordIV=epbFine,BordIH=epbFine
rnpIndicTotalCroise:Horz=ahDroite,Vert=avCentre,Orientation=oHorizontale,Degre=0,RenvoiL=0,PNom=Arial,PTaille=10,PCouleur=16777215,Fond=2646607,ColorBord=3969910,"Masque=#,##0.00",IsBordureActive=-1,BordH=epbFine,BordB=epbFine,BordG=epbFine,BordD=epbFine,BordIV=epbFine,BordIH=epbFine
rnpLibelleFiltreRupture:Horz=ahGauche,Vert=avCentre,Orientation=oHorizontale,Degre=0,RenvoiL=0,PNom=Arial,PTaille=8,PCouleur=2646607,Fond=-16777211,ColorBord=3969910,Masque=@,IsBordureActive=0
rnpValeurFiltreRupture:Horz=ahGauche,Vert=avCentre,Orientation=oHorizontale,Degre=0,RenvoiL=0,PNom=Arial,PTaille=8,PCouleur=3969910,Fond=-16777211,ColorBord=3969910,Masque=@,IsBordureActive=0
</t>
        </r>
      </text>
    </comment>
    <comment ref="B64" authorId="0">
      <text>
        <r>
          <rPr>
            <b/>
            <sz val="9"/>
            <color indexed="81"/>
            <rFont val="Tahoma"/>
            <family val="2"/>
          </rPr>
          <t xml:space="preserve">MyReport5.9.0.0
Version:7.1.0.3
EtatType:etTableau
Largeur:12
Hauteur:4
LargeurLigne:1
HauteurColonne:1
TitreList:Id=Aucune
IsAFormater:-1
IsAffecterMasque:-1
NombreRupture:0
CountFiltreRupture:0
HasRupture:0
HasListe:0
~Dossier:Budgétaire UL~
~Modele:DW/Budgétaire UL/Bud_2011~
DateDernierETL:41304,6673959028
IsHorodate:0
IsHorodateMax:-1
IsAutoFit:0
NombreLignePourCombobox:1
IsMajValeurAuto:-1
NbreLigneMaxFormatZebre:100
IsAjoutSupprLigne:0
IsAjoutSupprColonne:0
DispositionFiltreRupture:dfrLibelleSurValeur
IsMaitre:0
IsDetail:0
IsMultiReport:0
IsSousReport:0
IsExecuterAvecGraphe:0
DistanceHauteurRupture:2
DistanceLargeurRupture:1
IsAfficheLibelleLigne:0
IsAfficheLibelleColonne:0
IsAfficheLibelleIndicateur:0
AlignIndicateurTableau:alColonne
IsFusion:-1
CountDrillUpLigne:0
CountDrillUpCol:0
TotalLigne:aDefaut
PositionTotalLigne:ptTete
PositionTotalColonne:ptTete
ChampIndicateurList:Nom=Réalisé,Libelle=Réalisé,NomSQL=R_ALIS_,Fonction=fIndicateur,Agregation=aSomme,"Masque=#,##0.00",Affichage=aValeur,IsRefL=0,IsRefC=0,IsRefI=0,IsLibelleDynamique=-1
~ChampLigneList:*"Nom=Niveau I lib","Libelle=Niveau I lib",NomSQL=NIVEAU_I20,IsChecked=0,Fonction=fLigne,Tri=tCroissant,HasDrillUpDown=0,IsVisible=-1,PositionSousTotal=ptPied,SousTotal=aDefaut,IsInsererLigne=0,IsInsererSautPage=0,IsLibelleDynamique=-1*
*"Nom=Niveau II","Libelle=Niveau II",NomSQL=NIVEAU_I2,IsChecked=0,Fonction=fLigne,Tri=tCroissant,HasDrillUpDown=0,IsVisible=-1,PositionSousTotal=ptPied,SousTotal=aDefaut,IsInsererLigne=0,IsInsererSautPage=0,IsLibelleDynamique=-1*
*"Nom=Niveau II lib","Libelle=Niveau II lib",NomSQL=NIVEAU_II2,IsChecked=0,Fonction=fLigne,Tri=tCroissant,HasDrillUpDown=0,IsVisible=-1,PositionSousTotal=ptPied,SousTotal=aDefaut,IsInsererLigne=0,IsInsererSautPage=0,IsLibelleDynamique=-1*
*"Nom=Niveau III","Libelle=Niveau III",NomSQL=NIVEAU_III,IsChecked=0,Fonction=fLigne,Tri=tCroissant,HasDrillUpDown=0,IsVisible=-1,PositionSousTotal=ptPied,IsInsererLigne=0,IsInsererSautPage=0,IsLibelleDynamique=-1*
*"Nom=Compte budgétaire","Libelle=Compte budgétaire",NomSQL=COMPTE_BUDG_TAIRE,Fonction=fLigne,Tri=tCroissant,HasDrillUpDown=0,IsVisible=-1,PositionSousTotal=ptPied,IsInsererLigne=0,IsInsererSautPage=0,IsLibelleDynamique=-1*
*"Nom=Désignation courte groupe de marchandises","Libelle=Désignation courte groupe de marchandises",NomSQL=D_SI0,IsChecked=0,Fonction=fLigne,Tri=tCroissant,HasDrillUpDown=0,IsVisible=-1,PositionSousTotal=ptPied,IsInsererLigne=0,IsInsererSautPage=0,IsLibelleDynamique=-1*~
~ChampColonneList:*"Nom=Type de structure de regroupement","Libelle=Type de structure de regroupement",NomSQL=TYPEMENT,IsChecked=0,Fonction=fColonne,Tri=tFixeAjoutFin,IsFixerSurZone=0,"Fixer=Collegium,""Pôle scientifique"",Direction,""Direction hors Etabprinc"",""100 UL Niveau 1""",IsAffEleSsValeur=0,HasDrillUpDown=0,IsVisible=-1,PositionSousTotal=ptPied,SousTotal=aDefaut,IsInsererLigne=0,IsInsererSautPage=0,IsLibelleDynamique=-1*
Nom=Ex-Etab,Libelle=Ex-Etab,NomSQL=EX_ETAB,IsChecked=0,Fonction=fColonne,Tri=tCroissant,HasDrillUpDown=0,IsVisible=-1,PositionSousTotal=ptPied,IsInsererLigne=0,IsInsererSautPage=0,IsLibelleDynamique=-1
*"Nom=Regrpt d'UB LC","Libelle=Regrpt d'UB LC",NomSQL=REGRPT_D_UB_LC,Fonction=fColonne,Tri=tCroissant,HasDrillUpDown=0,IsVisible=-1,PositionSousTotal=ptPied,SousTotal=aDefaut,IsInsererLigne=0,IsInsererSautPage=0,IsLibelleDynamique=-1*
*"Nom=UB de regrpt LC","Libelle=UB de regrpt LC",NomSQL=UB_DE_REGRPT_LC,IsChecked=0,Fonction=fColonne,Tri=tCroissant,HasDrillUpDown=0,IsVisible=-1,PositionSousTotal=ptPied,SousTotal=aDefaut,IsInsererLigne=0,IsInsererSautPage=0,IsLibelleDynamique=-1*~
~FiltreList:TmrFiltreReportGroupe,IsNot=0,Nom=Racine,OperateurLogique=opEt
*TmrFiltreReport,GroupeParent=Racine,IsNot=0,IsActif=-1,mrChamp=TYPEMENT,Agregation=aAucune,Operateur=opEgal,IsAvecEmpty=0,IsTenirComptePrecedent=-1,"Valeur1=""Pôle scientifique""",ChoixType=cValeur,"Libelle=Type de structure de regroupement Egal à",IsAfficherFiltre=0*
TmrFiltreReportGroupe,GroupeParent=Racine,IsNot=0,Nom=GroupeN0,OperateurLogique=opOu
*TmrFiltreReport,GroupeParent=GroupeN0,IsNot=0,IsActif=0,mrChamp=COMPTE_BUDG_TAIRE,Agregation=aAucune,Operateur=opCommencePar,IsAvecEmpty=0,IsTenirComptePrecedent=-1,Valeur1=6,ChoixType=cValeur,"Libelle=Compte budgétaire Commence par",IsAfficherFiltre=0*
*TmrFiltreReport,GroupeParent=GroupeN0,IsNot=0,IsActif=-1,mrChamp=COMPTE_BUDG_TAIRE,Agregation=aAucune,Operateur=opCommencePar,IsAvecEmpty=0,IsTenirComptePrecedent=-1,Valeur1=74,ChoixType=cValeur,"Libelle=Compte budgétaire Commence par",IsAfficherFiltre=0*
*TmrFiltreReport,GroupeParent=Racine,IsNot=0,IsActif=-1,mrChamp=COMPTE_BUDG_TAIRE,Agregation=aAucune,Operateur=opEgal,IsAvecEmpty=0,IsTenirComptePrecedent=-1,"Valeur1=741,7411,7412,7413",ChoixType=cValeur,"Libelle=Compte budgétaire Egal à",IsAfficherFiltre=0*
*TmrFiltreReport,GroupeParent=Racine,IsNot=0,IsActif=0,mrChamp=REGRPT_D_UB_LC,Agregation=aAucune,Operateur=opEgal,IsAvecEmpty=0,IsTenirComptePrecedent=-1,"Valeur1=""POLE A2F""",ChoixType=cValeur,"Libelle=Regrpt d'UB LC Egal à",IsAfficherFiltre=0*~
FiltreHaving:TmrFiltreReportGroupe,IsNot=0,Nom=Racine,OperateurLogique=opEt
FormatType:fVert
rnpLigneValeur:Horz=ahGauche,Vert=avCentre,Orientation=oHorizontale,Degre=0,RenvoiL=0,PNom=Arial,PTaille=8,PCouleur=0,Fond=10213316,ColorBord=3969910,Masque=General,IsBordureActive=-1,BordH=epbFine,BordB=epbFine,BordG=epbFine,BordD=epbFine,BordIV=epbFine,BordIH=epbFine
rnpLigneSsTotal:Horz=ahGauche,Vert=avCentre,Orientation=oHorizontale,Degre=0,RenvoiL=0,PNom=Arial,PTaille=9,PCouleur=16777215,Fond=3969910,ColorBord=3969910,Masque=General,IsBordureActive=-1,BordH=epbFine,BordB=epbFine,BordG=epbFine,BordD=epbFine,BordIV=epbFine,BordIH=epbFine
rnpLigneTotal:Horz=ahGauche,Vert=avCentre,Orientation=oHorizontale,Degre=0,RenvoiL=0,PNom=Arial,PTaille=10,PCouleur=16777215,Fond=2646607,ColorBord=3969910,Masque=General,IsBordureActive=-1,BordH=epbFine,BordB=epbFine,BordG=epbFine,BordD=epbFine,BordIV=epbFine,BordIH=epbFine
rnpLigneLibelle:Horz=ahGauche,Vert=avCentre,Orientation=oHorizontale,Degre=0,RenvoiL=0,PNom=Arial,PTaille=8,PCouleur=0,Fond=-16777211,ColorBord=3969910,Masque=@,IsBordureActive=0
rnpColonneValeur:Horz=ahGauche,Vert=avCentre,Orientation=oHorizontale,Degre=0,RenvoiL=-1,PNom=Arial,PTaille=8,PCouleur=0,Fond=10213316,ColorBord=3969910,Masque=General,IsBordureActive=-1,BordH=epbFine,BordB=epbFine,BordG=epbFine,BordD=epbFine,BordIV=epbFine,BordIH=epbFine
rnpColonneSsTotal:Horz=ahCentre,Vert=avCentre,Orientation=oHorizontale,Degre=0,RenvoiL=-1,PNom=Arial,PTaille=9,PCouleur=16777215,Fond=3969910,ColorBord=3969910,Masque=General,IsBordureActive=-1,BordH=epbFine,BordB=epbFine,BordG=epbFine,BordD=epbFine,BordIV=epbFine,BordIH=epbFine
rnpColonneTotal:Horz=ahCentre,Vert=avCentre,Orientation=oHorizontale,Degre=0,RenvoiL=-1,PNom=Arial,PTaille=10,PCouleur=16777215,Fond=2646607,ColorBord=3969910,Masque=General,IsBordureActive=-1,BordH=epbFine,BordB=epbFine,BordG=epbFine,BordD=epbFine,BordIV=epbFine,BordIH=epbFine
rnpColonneLibelle:Horz=ahGauche,Vert=avCentre,Orientation=oHorizontale,Degre=0,RenvoiL=0,PNom=Arial,PTaille=8,PCouleur=0,Fond=-16777211,ColorBord=3969910,Masque=@,IsBordureActive=0
rnpIndicValeur:Horz=ahDroite,Vert=avCentre,Orientation=oHorizontale,Degre=0,RenvoiL=0,PNom=Arial,PTaille=8,PCouleur=0,Fond=16777215,ColorBord=3969910,"Masque=#,##0.00",IsBordureActive=-1,BordH=epbFine,BordB=epbFine,BordG=epbFine,BordD=epbFine,BordIV=epbFine,BordIH=epbFine
rnpIndicSsTotalLigne:Horz=ahDroite,Vert=avCentre,Orientation=oHorizontale,Degre=0,RenvoiL=0,PNom=Arial,PTaille=9,PCouleur=0,Fond=10213316,ColorBord=3969910,"Masque=#,##0.00",IsBordureActive=-1,BordH=epbFine,BordB=epbFine,BordG=epbFine,BordD=epbFine,BordIV=epbFine,BordIH=epbFine
rnpIndicSsTotalColonne:Horz=ahDroite,Vert=avCentre,Orientation=oHorizontale,Degre=0,RenvoiL=0,PNom=Arial,PTaille=9,PCouleur=0,Fond=10213316,ColorBord=3969910,"Masque=#,##0.00",IsBordureActive=-1,BordH=epbFine,BordB=epbFine,BordG=epbFine,BordD=epbFine,BordIV=epbFine,BordIH=epbFine
rnpIndicSsTotalCroise:Horz=ahDroite,Vert=avCentre,Orientation=oHorizontale,Degre=0,RenvoiL=0,PNom=Arial,PTaille=9,PCouleur=16777215,Fond=3969910,ColorBord=3969910,"Masque=#,##0.00",IsBordureActive=-1,BordH=epbFine,BordB=epbFine,BordG=epbFine,BordD=epbFine,BordIV=epbFine,BordIH=epbFine
rnpIndicTotalLigne:Horz=ahDroite,Vert=avCentre,Orientation=oHorizontale,Degre=0,RenvoiL=0,PNom=Arial,PTaille=9,PCouleur=0,Fond=10213316,ColorBord=3969910,"Masque=#,##0.00",IsBordureActive=-1,BordH=epbFine,BordB=epbFine,BordG=epbFine,BordD=epbFine,BordIV=epbFine,BordIH=epbFine
rnpIndicTotalColonne:Horz=ahDroite,Vert=avCentre,Orientation=oHorizontale,Degre=0,RenvoiL=0,PNom=Arial,PTaille=9,PCouleur=0,Fond=10213316,ColorBord=3969910,"Masque=#,##0.00",IsBordureActive=-1,BordH=epbFine,BordB=epbFine,BordG=epbFine,BordD=epbFine,BordIV=epbFine,BordIH=epbFine
rnpIndicTotalSsTotalLigne:Horz=ahDroite,Vert=avCentre,Orientation=oHorizontale,Degre=0,RenvoiL=0,PNom=Arial,PTaille=9,PCouleur=16777215,Fond=3969910,ColorBord=3969910,"Masque=#,##0.00",IsBordureActive=-1,BordH=epbFine,BordB=epbFine,BordG=epbFine,BordD=epbFine,BordIV=epbFine,BordIH=epbFine
rnpIndicTotalSsTotalColonne:Horz=ahDroite,Vert=avCentre,Orientation=oHorizontale,Degre=0,RenvoiL=0,PNom=Arial,PTaille=9,PCouleur=16777215,Fond=3969910,ColorBord=3969910,"Masque=#,##0.00",IsBordureActive=-1,BordH=epbFine,BordB=epbFine,BordG=epbFine,BordD=epbFine,BordIV=epbFine,BordIH=epbFine
rnpIndicTotalCroise:Horz=ahDroite,Vert=avCentre,Orientation=oHorizontale,Degre=0,RenvoiL=0,PNom=Arial,PTaille=10,PCouleur=16777215,Fond=2646607,ColorBord=3969910,"Masque=#,##0.00",IsBordureActive=-1,BordH=epbFine,BordB=epbFine,BordG=epbFine,BordD=epbFine,BordIV=epbFine,BordIH=epbFine
rnpLibelleFiltreRupture:Horz=ahGauche,Vert=avCentre,Orientation=oHorizontale,Degre=0,RenvoiL=0,PNom=Arial,PTaille=8,PCouleur=2646607,Fond=-16777211,ColorBord=3969910,Masque=@,IsBordureActive=0
rnpValeurFiltreRupture:Horz=ahGauche,Vert=avCentre,Orientation=oHorizontale,Degre=0,RenvoiL=0,PNom=Arial,PTaille=8,PCouleur=3969910,Fond=-16777211,ColorBord=3969910,Masque=@,IsBordureActive=0
</t>
        </r>
      </text>
    </comment>
  </commentList>
</comments>
</file>

<file path=xl/comments2.xml><?xml version="1.0" encoding="utf-8"?>
<comments xmlns="http://schemas.openxmlformats.org/spreadsheetml/2006/main">
  <authors>
    <author>bherr</author>
  </authors>
  <commentList>
    <comment ref="B50" authorId="0">
      <text>
        <r>
          <rPr>
            <b/>
            <sz val="9"/>
            <color indexed="81"/>
            <rFont val="Tahoma"/>
            <family val="2"/>
          </rPr>
          <t xml:space="preserve">MyReport5.9.0.0
Version:7.1.0.3
EtatType:etTableau
Largeur:2
Hauteur:2
LargeurLigne:1
HauteurColonne:0
TitreList:Id=Aucune
IsAFormater:-1
IsAffecterMasque:-1
NombreRupture:0
CountFiltreRupture:0
HasRupture:0
HasListe:0
~Dossier:Budgétaire UL~
~Modele:DW/Budgétaire UL/Bud_2011~
DateDernierETL:41304,6673959028
IsHorodate:0
IsHorodateMax:-1
IsAutoFit:0
NombreLignePourCombobox:1
IsMajValeurAuto:-1
NbreLigneMaxFormatZebre:100
IsAjoutSupprLigne:0
IsAjoutSupprColonne:0
DispositionFiltreRupture:dfrLibelleSurValeur
IsMaitre:0
IsDetail:0
IsMultiReport:0
IsSousReport:0
IsExecuterAvecGraphe:0
DistanceHauteurRupture:2
DistanceLargeurRupture:1
IsAfficheLibelleLigne:0
IsAfficheLibelleColonne:0
IsAfficheLibelleIndicateur:0
AlignIndicateurTableau:alColonne
IsFusion:-1
CountDrillUpLigne:0
CountDrillUpCol:0
PositionTotalLigne:ptTete
TotalColonne:aDefaut
PositionTotalColonne:ptTete
ChampIndicateurList:Nom=Réalisé,Libelle=Réalisé,NomSQL=R_ALIS_,Fonction=fIndicateur,Agregation=aSomme,"Masque=#,##0.00",Affichage=aValeur,IsRefL=0,IsRefC=0,IsRefI=0,IsLibelleDynamique=-1
~ChampLigneList:Nom=Enveloppe,Libelle=Enveloppe,NomSQL=ENVELOPPE,IsChecked=0,Fonction=fLigne,Tri=tCroissant,HasDrillUpDown=0,IsVisible=-1,PositionSousTotal=ptPied,IsInsererLigne=0,IsInsererSautPage=0,IsLibelleDynamique=-1
*"Nom=Niveau II","Libelle=Niveau II",NomSQL=NIVEAU_I2,Fonction=fLigne,Tri=tCroissant,HasDrillUpDown=0,IsVisible=-1,PositionSousTotal=ptPied,SousTotal=aDefaut,IsInsererLigne=0,IsInsererSautPage=0,IsLibelleDynamique=-1*
*"Nom=Compte budgétaire","Libelle=Compte budgétaire",NomSQL=COMPTE_BUDG_TAIRE,IsChecked=0,Fonction=fLigne,Tri=tCroissant,HasDrillUpDown=0,IsVisible=-1,PositionSousTotal=ptPied,IsInsererLigne=0,IsInsererSautPage=0,IsLibelleDynamique=-1*
*"Nom=Désignation courte groupe de marchandises","Libelle=Désignation courte groupe de marchandises",NomSQL=D_SI0,IsChecked=0,Fonction=fLigne,Tri=tCroissant,HasDrillUpDown=0,IsVisible=-1,PositionSousTotal=ptPied,IsInsererLigne=0,IsInsererSautPage=0,IsLibelleDynamique=-1*~
~ChampColonneList:*"Nom=UB de regrpt LC","Libelle=UB de regrpt LC",NomSQL=UB_DE_REGRPT_LC,IsChecked=0,Fonction=fColonne,Tri=tCroissant,HasDrillUpDown=0,IsVisible=0,PositionSousTotal=ptPied,IsInsererLigne=0,IsInsererSautPage=0,IsLibelleDynamique=-1*
*"Nom=Regrpt d'UB LC","Libelle=Regrpt d'UB LC",NomSQL=REGRPT_D_UB_LC,IsChecked=0,Fonction=fColonne,Tri=tDecroissant,HasDrillUpDown=0,IsVisible=-1,PositionSousTotal=ptPied,SousTotal=aDefaut,IsInsererLigne=0,IsInsererSautPage=0,IsLibelleDynamique=-1*
*"Nom=UB de regrpt LC","Libelle=UB de regrpt LC",NomSQL=UB_DE_REGRPT_LC,IsChecked=0,Fonction=fColonne,Tri=tCroissant,HasDrillUpDown=0,IsVisible=-1,PositionSousTotal=ptPied,SousTotal=aDefaut,IsInsererLigne=0,IsInsererSautPage=0,IsLibelleDynamique=-1*~
~FiltreList:TmrFiltreReportGroupe,IsNot=0,Nom=Racine,OperateurLogique=opEt
*TmrFiltreReport,GroupeParent=Racine,IsNot=0,IsActif=-1,mrChamp=COMPTE_BUDG_TAIRE,Agregation=aAucune,Operateur=opCommencePar,IsAvecEmpty=0,IsTenirComptePrecedent=-1,Valeur1=60,ChoixType=cValeur,"Libelle=Compte budgétaire Commence par",IsAfficherFiltre=0*
*TmrFiltreReport,GroupeParent=Racine,IsNot=0,IsActif=-1,mrChamp=COMPTE_BUDG_TAIRE,Agregation=aAucune,Operateur=opDifferentDe,IsAvecEmpty=0,IsTenirComptePrecedent=-1,"Valeur1=6061,60611,60612,60613,60614,60617,60618,615,61521,61522,61523,61524,6155,61562",ChoixType=cValeur,"Libelle=Compte budgétaire Différent de",IsAfficherFiltre=0*
*TmrFiltreReport,GroupeParent=Racine,IsNot=0,IsActif=-1,mrChamp=TYPEMENT,Agregation=aAucune,Operateur=opEgal,IsAvecEmpty=0,IsTenirComptePrecedent=-1,"Valeur1=""100 UL Niveau 1"",Direction,""Direction hors Etabprinc""",ChoixType=cValeur,"Libelle=Type de structure de regroupement Egal à",IsAfficherFiltre=0*
*TmrFiltreReport,GroupeParent=Racine,IsNot=0,IsActif=0,mrChamp=COMPTE_BUDG_TAIRE,Agregation=aAucune,Operateur=opNeCommencePasPar,IsAvecEmpty=0,IsTenirComptePrecedent=-1,Valeur1=67,ChoixType=cValeur,"Libelle=Compte budgétaire Ne commence pas par",IsAfficherFiltre=0*
*TmrFiltreReport,GroupeParent=Racine,IsNot=0,IsActif=-1,mrChamp=COMPTE_BUDG_TAIRE,Agregation=aAucune,Operateur=opNeCommencePasPar,IsAvecEmpty=0,IsTenirComptePrecedent=-1,Valeur1=68,ChoixType=cValeur,"Libelle=Compte budgétaire Ne commence pas par",IsAfficherFiltre=0*
*TmrFiltreReport,GroupeParent=Racine,IsNot=0,IsActif=-1,mrChamp=COMPTE_BUDG_TAIRE,Agregation=aAucune,Operateur=opNeCommencePasPar,IsAvecEmpty=0,IsTenirComptePrecedent=-1,Valeur1=69,ChoixType=cValeur,"Libelle=Compte budgétaire Ne commence pas par",IsAfficherFiltre=0*
*TmrFiltreReport,GroupeParent=Racine,IsNot=0,IsActif=-1,mrChamp=COMPTE_BUDG_TAIRE,Agregation=aAucune,Operateur=opNeCommencePasPar,IsAvecEmpty=0,IsTenirComptePrecedent=-1,Valeur1=63,ChoixType=cValeur,"Libelle=Compte budgétaire Ne commence pas par",IsAfficherFiltre=0*
*TmrFiltreReport,GroupeParent=Racine,IsNot=0,IsActif=-1,mrChamp=COMPTE_BUDG_TAIRE,Agregation=aAucune,Operateur=opNeCommencePasPar,IsAvecEmpty=0,IsTenirComptePrecedent=-1,Valeur1=64,ChoixType=cValeur,"Libelle=Compte budgétaire Ne commence pas par",IsAfficherFiltre=0*~
FiltreHaving:TmrFiltreReportGroupe,IsNot=0,Nom=Racine,OperateurLogique=opEt
FormatType:fVert
rnpLigneValeur:Horz=ahGauche,Vert=avCentre,Orientation=oHorizontale,Degre=0,RenvoiL=0,PNom=Arial,PTaille=8,PCouleur=0,Fond=16764108,Masque=General,IsBordureActive=-1,BordH=epbMoyenne,BordB=epbMoyenne,BordG=epbMoyenne,BordD=epbMoyenne,BordIV=epbFine,BordIH=epbFine
rnpLigneSsTotal:Horz=ahGauche,Vert=avCentre,Orientation=oHorizontale,Degre=0,RenvoiL=0,PNom=Arial,PTaille=9,PCouleur=0,Fond=16751001,Masque=General,IsBordureActive=-1,BordH=epbFine,BordB=epbMoyenne,BordG=epbMoyenne,BordD=epbMoyenne,BordIV=epbFine,BordIH=epbFine
rnpLigneTotal:Horz=ahGauche,Vert=avCentre,Orientation=oHorizontale,Degre=0,RenvoiL=0,PNom=Arial,PTaille=10,PCouleur=16777215,Fond=10040115,Masque=General,IsBordureActive=-1,BordH=epbMoyenne,BordB=epbMoyenne,BordG=epbMoyenne,BordD=epbMoyenne,BordIV=epbFine,BordIH=epbFine
rnpLigneLibelle:Horz=ahGauche,Vert=avCentre,Orientation=oHorizontale,Degre=0,RenvoiL=0,PNom=Arial,PTaille=8,PCouleur=0,Fond=-16777211,Masque=@,IsBordureActive=0
rnpColonneValeur:Horz=ahCentre,Vert=avCentre,Orientation=oHorizontale,Degre=0,RenvoiL=-1,PNom=Arial,PTaille=8,PBold=-1,PCouleur=0,Fond=16764108,Masque=General,IsBordureActive=-1,BordH=epbMoyenne,BordB=epbMoyenne,BordG=epbMoyenne,BordD=epbMoyenne,BordIV=epbFine,BordIH=epbFine
rnpColonneSsTotal:Horz=ahCentre,Vert=avCentre,Orientation=oHorizontale,Degre=0,RenvoiL=0,PNom=Arial,PTaille=9,PCouleur=0,Fond=16751001,Masque=General,IsBordureActive=-1,BordH=epbMoyenne,BordB=epbMoyenne,BordG=epbFine,BordD=epbMoyenne,BordIV=epbFine,BordIH=epbFine
rnpColonneTotal:Horz=ahCentre,Vert=avCentre,Orientation=oHorizontale,Degre=0,RenvoiL=-1,PNom=Arial,PTaille=10,PCouleur=16777215,Fond=10040115,Masque=General,IsBordureActive=-1,BordH=epbMoyenne,BordB=epbMoyenne,BordG=epbMoyenne,BordD=epbMoyenne,BordIV=epbFine,BordIH=epbFine
rnpColonneLibelle:Horz=ahGauche,Vert=avCentre,Orientation=oHorizontale,Degre=0,RenvoiL=0,PNom=Arial,PTaille=8,PCouleur=0,Fond=-16777211,Masque=@,IsBordureActive=0
rnpIndicValeur:Horz=ahDroite,Vert=avCentre,Orientation=oHorizontale,Degre=0,RenvoiL=0,PNom=Arial,PTaille=8,PCouleur=0,Fond=16777215,"Masque=#,##0.00",IsBordureActive=-1,BordH=epbMoyenne,BordB=epbMoyenne,BordG=epbMoyenne,BordD=epbMoyenne,BordIV=epbFine,BordIH=epbFine
rnpIndicSsTotalLigne:Horz=ahDroite,Vert=avCentre,Orientation=oHorizontale,Degre=0,RenvoiL=0,PNom=Arial,PTaille=9,PCouleur=0,Fond=13434879,"Masque=#,##0.00",IsBordureActive=-1,BordH=epbMoyenne,BordB=epbMoyenne,BordG=epbFine,BordD=epbMoyenne,BordIV=epbFine,BordIH=epbFine
rnpIndicSsTotalColonne:Horz=ahDroite,Vert=avCentre,Orientation=oHorizontale,Degre=0,RenvoiL=0,PNom=Arial,PTaille=9,PCouleur=0,Fond=13434879,"Masque=#,##0.00",IsBordureActive=-1,BordH=epbFine,BordB=epbMoyenne,BordG=epbMoyenne,BordD=epbMoyenne,BordIV=epbFine,BordIH=epbFine
rnpIndicSsTotalCroise:Horz=ahDroite,Vert=avCentre,Orientation=oHorizontale,Degre=0,RenvoiL=0,PNom=Arial,PTaille=9,PCouleur=0,Fond=10092543,"Masque=#,##0.00",IsBordureActive=-1,BordH=epbFine,BordB=epbMoyenne,BordG=epbFine,BordD=epbMoyenne,BordIV=epbFine,BordIH=epbFine
rnpIndicTotalLigne:Horz=ahDroite,Vert=avCentre,Orientation=oHorizontale,Degre=0,RenvoiL=0,PNom=Arial,PTaille=9,PCouleur=0,Fond=16764108,"Masque=#,##0.00",IsBordureActive=-1,BordH=epbMoyenne,BordB=epbMoyenne,BordG=epbMoyenne,BordD=epbMoyenne,BordIV=epbFine,BordIH=epbFine
rnpIndicTotalColonne:Horz=ahDroite,Vert=avCentre,Orientation=oHorizontale,Degre=0,RenvoiL=0,PNom=Arial,PTaille=9,PCouleur=0,Fond=16764108,"Masque=#,##0.00",IsBordureActive=-1,BordH=epbMoyenne,BordB=epbMoyenne,BordG=epbMoyenne,BordD=epbMoyenne,BordIV=epbFine,BordIH=epbFine
rnpIndicTotalSsTotalLigne:Horz=ahDroite,Vert=avCentre,Orientation=oHorizontale,Degre=0,RenvoiL=0,PNom=Arial,PTaille=9,PCouleur=0,Fond=16751001,"Masque=#,##0.00",IsBordureActive=-1,BordH=epbFine,BordB=epbMoyenne,BordG=epbMoyenne,BordD=epbMoyenne,BordIV=epbFine,BordIH=epbFine
rnpIndicTotalSsTotalColonne:Horz=ahDroite,Vert=avCentre,Orientation=oHorizontale,Degre=0,RenvoiL=0,PNom=Arial,PTaille=9,PCouleur=0,Fond=16751001,"Masque=#,##0.00",IsBordureActive=-1,BordH=epbMoyenne,BordB=epbMoyenne,BordG=epbFine,BordD=epbMoyenne,BordIV=epbFine,BordIH=epbFine
rnpIndicTotalCroise:Horz=ahDroite,Vert=avCentre,Orientation=oHorizontale,Degre=0,RenvoiL=0,PNom=Arial,PTaille=10,PCouleur=16777215,Fond=10040115,"Masque=#,##0.00",IsBordureActive=-1,BordH=epbMoyenne,BordB=epbMoyenne,BordG=epbMoyenne,BordD=epbMoyenne,BordIV=epbFine,BordIH=epbFine
rnpLibelleFiltreRupture:Horz=ahGauche,Vert=avCentre,Orientation=oHorizontale,Degre=0,RenvoiL=0,PNom=Arial,PTaille=8,PCouleur=2646607,Fond=-16777211,ColorBord=3969910,Masque=@,IsBordureActive=0
rnpValeurFiltreRupture:Horz=ahGauche,Vert=avCentre,Orientation=oHorizontale,Degre=0,RenvoiL=0,PNom=Arial,PTaille=8,PCouleur=3969910,Fond=-16777211,ColorBord=3969910,Masque=@,IsBordureActive=0
</t>
        </r>
      </text>
    </comment>
    <comment ref="E50" authorId="0">
      <text>
        <r>
          <rPr>
            <b/>
            <sz val="9"/>
            <color indexed="81"/>
            <rFont val="Tahoma"/>
            <family val="2"/>
          </rPr>
          <t xml:space="preserve">MyReport5.9.0.0
Version:7.1.0.3
EtatType:etTableau
Largeur:2
Hauteur:2
LargeurLigne:1
HauteurColonne:0
TitreList:Id=Aucune
IsAFormater:-1
IsAffecterMasque:-1
NombreRupture:0
CountFiltreRupture:0
HasRupture:0
HasListe:0
~Dossier:Budgétaire UL~
~Modele:DW/Budgétaire UL/Bud_2011~
DateDernierETL:41304,6673959028
IsHorodate:0
IsHorodateMax:-1
IsAutoFit:0
NombreLignePourCombobox:1
IsMajValeurAuto:-1
NbreLigneMaxFormatZebre:100
IsAjoutSupprLigne:0
IsAjoutSupprColonne:0
DispositionFiltreRupture:dfrLibelleSurValeur
IsMaitre:0
IsDetail:0
IsMultiReport:0
IsSousReport:0
IsExecuterAvecGraphe:0
DistanceHauteurRupture:2
DistanceLargeurRupture:1
IsAfficheLibelleLigne:0
IsAfficheLibelleColonne:0
IsAfficheLibelleIndicateur:0
AlignIndicateurTableau:alColonne
IsFusion:-1
CountDrillUpLigne:0
CountDrillUpCol:0
PositionTotalLigne:ptTete
TotalColonne:aDefaut
PositionTotalColonne:ptTete
ChampIndicateurList:Nom=Réalisé,Libelle=Réalisé,NomSQL=R_ALIS_,Fonction=fIndicateur,Agregation=aSomme,"Masque=#,##0.00",Affichage=aValeur,IsRefL=0,IsRefC=0,IsRefI=0,IsLibelleDynamique=-1
~ChampLigneList:Nom=Enveloppe,Libelle=Enveloppe,NomSQL=ENVELOPPE,IsChecked=0,Fonction=fLigne,Tri=tCroissant,HasDrillUpDown=0,IsVisible=-1,PositionSousTotal=ptPied,IsInsererLigne=0,IsInsererSautPage=0,IsLibelleDynamique=-1
*"Nom=Niveau II","Libelle=Niveau II",NomSQL=NIVEAU_I2,Fonction=fLigne,Tri=tCroissant,HasDrillUpDown=0,IsVisible=-1,PositionSousTotal=ptPied,SousTotal=aDefaut,IsInsererLigne=0,IsInsererSautPage=0,IsLibelleDynamique=-1*
*"Nom=Compte budgétaire","Libelle=Compte budgétaire",NomSQL=COMPTE_BUDG_TAIRE,IsChecked=0,Fonction=fLigne,Tri=tCroissant,HasDrillUpDown=0,IsVisible=-1,PositionSousTotal=ptPied,IsInsererLigne=0,IsInsererSautPage=0,IsLibelleDynamique=-1*
*"Nom=Désignation courte groupe de marchandises","Libelle=Désignation courte groupe de marchandises",NomSQL=D_SI0,IsChecked=0,Fonction=fLigne,Tri=tCroissant,HasDrillUpDown=0,IsVisible=-1,PositionSousTotal=ptPied,IsInsererLigne=0,IsInsererSautPage=0,IsLibelleDynamique=-1*~
~ChampColonneList:*"Nom=UB de regrpt LC","Libelle=UB de regrpt LC",NomSQL=UB_DE_REGRPT_LC,IsChecked=0,Fonction=fColonne,Tri=tCroissant,HasDrillUpDown=0,IsVisible=0,PositionSousTotal=ptPied,IsInsererLigne=0,IsInsererSautPage=0,IsLibelleDynamique=-1*
*"Nom=Regrpt d'UB LC","Libelle=Regrpt d'UB LC",NomSQL=REGRPT_D_UB_LC,IsChecked=0,Fonction=fColonne,Tri=tDecroissant,HasDrillUpDown=0,IsVisible=-1,PositionSousTotal=ptPied,SousTotal=aDefaut,IsInsererLigne=0,IsInsererSautPage=0,IsLibelleDynamique=-1*
*"Nom=UB de regrpt LC","Libelle=UB de regrpt LC",NomSQL=UB_DE_REGRPT_LC,IsChecked=0,Fonction=fColonne,Tri=tCroissant,HasDrillUpDown=0,IsVisible=-1,PositionSousTotal=ptPied,SousTotal=aDefaut,IsInsererLigne=0,IsInsererSautPage=0,IsLibelleDynamique=-1*~
~FiltreList:TmrFiltreReportGroupe,IsNot=0,Nom=Racine,OperateurLogique=opEt
*TmrFiltreReport,GroupeParent=Racine,IsNot=0,IsActif=-1,mrChamp=COMPTE_BUDG_TAIRE,Agregation=aAucune,Operateur=opCommencePar,IsAvecEmpty=0,IsTenirComptePrecedent=-1,Valeur1=60,ChoixType=cValeur,"Libelle=Compte budgétaire Commence par",IsAfficherFiltre=0*
*TmrFiltreReport,GroupeParent=Racine,IsNot=0,IsActif=-1,mrChamp=COMPTE_BUDG_TAIRE,Agregation=aAucune,Operateur=opDifferentDe,IsAvecEmpty=0,IsTenirComptePrecedent=-1,"Valeur1=6061,60611,60612,60613,60614,60617,60618,615,61521,61522,61523,61524,6155,61562",ChoixType=cValeur,"Libelle=Compte budgétaire Différent de",IsAfficherFiltre=0*
*TmrFiltreReport,GroupeParent=Racine,IsNot=0,IsActif=-1,mrChamp=TYPEMENT,Agregation=aAucune,Operateur=opEgal,IsAvecEmpty=0,IsTenirComptePrecedent=-1,"Valeur1=""100 UL Niveau 1"",Direction,""Direction hors Etabprinc""",ChoixType=cValeur,"Libelle=Type de structure de regroupement Egal à",IsAfficherFiltre=0*
*TmrFiltreReport,GroupeParent=Racine,IsNot=0,IsActif=0,mrChamp=COMPTE_BUDG_TAIRE,Agregation=aAucune,Operateur=opNeCommencePasPar,IsAvecEmpty=0,IsTenirComptePrecedent=-1,Valeur1=67,ChoixType=cValeur,"Libelle=Compte budgétaire Ne commence pas par",IsAfficherFiltre=0*
*TmrFiltreReport,GroupeParent=Racine,IsNot=0,IsActif=-1,mrChamp=COMPTE_BUDG_TAIRE,Agregation=aAucune,Operateur=opNeCommencePasPar,IsAvecEmpty=0,IsTenirComptePrecedent=-1,Valeur1=68,ChoixType=cValeur,"Libelle=Compte budgétaire Ne commence pas par",IsAfficherFiltre=0*
*TmrFiltreReport,GroupeParent=Racine,IsNot=0,IsActif=-1,mrChamp=COMPTE_BUDG_TAIRE,Agregation=aAucune,Operateur=opNeCommencePasPar,IsAvecEmpty=0,IsTenirComptePrecedent=-1,Valeur1=69,ChoixType=cValeur,"Libelle=Compte budgétaire Ne commence pas par",IsAfficherFiltre=0*
*TmrFiltreReport,GroupeParent=Racine,IsNot=0,IsActif=-1,mrChamp=COMPTE_BUDG_TAIRE,Agregation=aAucune,Operateur=opNeCommencePasPar,IsAvecEmpty=0,IsTenirComptePrecedent=-1,Valeur1=63,ChoixType=cValeur,"Libelle=Compte budgétaire Ne commence pas par",IsAfficherFiltre=0*
*TmrFiltreReport,GroupeParent=Racine,IsNot=0,IsActif=-1,mrChamp=COMPTE_BUDG_TAIRE,Agregation=aAucune,Operateur=opNeCommencePasPar,IsAvecEmpty=0,IsTenirComptePrecedent=-1,Valeur1=64,ChoixType=cValeur,"Libelle=Compte budgétaire Ne commence pas par",IsAfficherFiltre=0*~
FiltreHaving:TmrFiltreReportGroupe,IsNot=0,Nom=Racine,OperateurLogique=opEt
FormatType:fVert
rnpLigneValeur:Horz=ahGauche,Vert=avCentre,Orientation=oHorizontale,Degre=0,RenvoiL=0,PNom=Arial,PTaille=8,PCouleur=0,Fond=16764108,Masque=General,IsBordureActive=-1,BordH=epbMoyenne,BordB=epbMoyenne,BordG=epbMoyenne,BordD=epbMoyenne,BordIV=epbFine,BordIH=epbFine
rnpLigneSsTotal:Horz=ahGauche,Vert=avCentre,Orientation=oHorizontale,Degre=0,RenvoiL=0,PNom=Arial,PTaille=9,PCouleur=0,Fond=16751001,Masque=General,IsBordureActive=-1,BordH=epbFine,BordB=epbMoyenne,BordG=epbMoyenne,BordD=epbMoyenne,BordIV=epbFine,BordIH=epbFine
rnpLigneTotal:Horz=ahGauche,Vert=avCentre,Orientation=oHorizontale,Degre=0,RenvoiL=0,PNom=Arial,PTaille=10,PCouleur=16777215,Fond=10040115,Masque=General,IsBordureActive=-1,BordH=epbMoyenne,BordB=epbMoyenne,BordG=epbMoyenne,BordD=epbMoyenne,BordIV=epbFine,BordIH=epbFine
rnpLigneLibelle:Horz=ahGauche,Vert=avCentre,Orientation=oHorizontale,Degre=0,RenvoiL=0,PNom=Arial,PTaille=8,PCouleur=0,Fond=-16777211,Masque=@,IsBordureActive=0
rnpColonneValeur:Horz=ahCentre,Vert=avCentre,Orientation=oHorizontale,Degre=0,RenvoiL=-1,PNom=Arial,PTaille=8,PBold=-1,PCouleur=0,Fond=16764108,Masque=General,IsBordureActive=-1,BordH=epbMoyenne,BordB=epbMoyenne,BordG=epbMoyenne,BordD=epbMoyenne,BordIV=epbFine,BordIH=epbFine
rnpColonneSsTotal:Horz=ahCentre,Vert=avCentre,Orientation=oHorizontale,Degre=0,RenvoiL=0,PNom=Arial,PTaille=9,PCouleur=0,Fond=16751001,Masque=General,IsBordureActive=-1,BordH=epbMoyenne,BordB=epbMoyenne,BordG=epbFine,BordD=epbMoyenne,BordIV=epbFine,BordIH=epbFine
rnpColonneTotal:Horz=ahCentre,Vert=avCentre,Orientation=oHorizontale,Degre=0,RenvoiL=-1,PNom=Arial,PTaille=10,PCouleur=16777215,Fond=10040115,Masque=General,IsBordureActive=-1,BordH=epbMoyenne,BordB=epbMoyenne,BordG=epbMoyenne,BordD=epbMoyenne,BordIV=epbFine,BordIH=epbFine
rnpColonneLibelle:Horz=ahGauche,Vert=avCentre,Orientation=oHorizontale,Degre=0,RenvoiL=0,PNom=Arial,PTaille=8,PCouleur=0,Fond=-16777211,Masque=@,IsBordureActive=0
rnpIndicValeur:Horz=ahDroite,Vert=avCentre,Orientation=oHorizontale,Degre=0,RenvoiL=0,PNom=Arial,PTaille=8,PCouleur=0,Fond=16777215,"Masque=#,##0.00",IsBordureActive=-1,BordH=epbMoyenne,BordB=epbMoyenne,BordG=epbMoyenne,BordD=epbMoyenne,BordIV=epbFine,BordIH=epbFine
rnpIndicSsTotalLigne:Horz=ahDroite,Vert=avCentre,Orientation=oHorizontale,Degre=0,RenvoiL=0,PNom=Arial,PTaille=9,PCouleur=0,Fond=13434879,"Masque=#,##0.00",IsBordureActive=-1,BordH=epbMoyenne,BordB=epbMoyenne,BordG=epbFine,BordD=epbMoyenne,BordIV=epbFine,BordIH=epbFine
rnpIndicSsTotalColonne:Horz=ahDroite,Vert=avCentre,Orientation=oHorizontale,Degre=0,RenvoiL=0,PNom=Arial,PTaille=9,PCouleur=0,Fond=13434879,"Masque=#,##0.00",IsBordureActive=-1,BordH=epbFine,BordB=epbMoyenne,BordG=epbMoyenne,BordD=epbMoyenne,BordIV=epbFine,BordIH=epbFine
rnpIndicSsTotalCroise:Horz=ahDroite,Vert=avCentre,Orientation=oHorizontale,Degre=0,RenvoiL=0,PNom=Arial,PTaille=9,PCouleur=0,Fond=10092543,"Masque=#,##0.00",IsBordureActive=-1,BordH=epbFine,BordB=epbMoyenne,BordG=epbFine,BordD=epbMoyenne,BordIV=epbFine,BordIH=epbFine
rnpIndicTotalLigne:Horz=ahDroite,Vert=avCentre,Orientation=oHorizontale,Degre=0,RenvoiL=0,PNom=Arial,PTaille=9,PCouleur=0,Fond=16764108,"Masque=#,##0.00",IsBordureActive=-1,BordH=epbMoyenne,BordB=epbMoyenne,BordG=epbMoyenne,BordD=epbMoyenne,BordIV=epbFine,BordIH=epbFine
rnpIndicTotalColonne:Horz=ahDroite,Vert=avCentre,Orientation=oHorizontale,Degre=0,RenvoiL=0,PNom=Arial,PTaille=9,PCouleur=0,Fond=16764108,"Masque=#,##0.00",IsBordureActive=-1,BordH=epbMoyenne,BordB=epbMoyenne,BordG=epbMoyenne,BordD=epbMoyenne,BordIV=epbFine,BordIH=epbFine
rnpIndicTotalSsTotalLigne:Horz=ahDroite,Vert=avCentre,Orientation=oHorizontale,Degre=0,RenvoiL=0,PNom=Arial,PTaille=9,PCouleur=0,Fond=16751001,"Masque=#,##0.00",IsBordureActive=-1,BordH=epbFine,BordB=epbMoyenne,BordG=epbMoyenne,BordD=epbMoyenne,BordIV=epbFine,BordIH=epbFine
rnpIndicTotalSsTotalColonne:Horz=ahDroite,Vert=avCentre,Orientation=oHorizontale,Degre=0,RenvoiL=0,PNom=Arial,PTaille=9,PCouleur=0,Fond=16751001,"Masque=#,##0.00",IsBordureActive=-1,BordH=epbMoyenne,BordB=epbMoyenne,BordG=epbFine,BordD=epbMoyenne,BordIV=epbFine,BordIH=epbFine
rnpIndicTotalCroise:Horz=ahDroite,Vert=avCentre,Orientation=oHorizontale,Degre=0,RenvoiL=0,PNom=Arial,PTaille=10,PCouleur=16777215,Fond=10040115,"Masque=#,##0.00",IsBordureActive=-1,BordH=epbMoyenne,BordB=epbMoyenne,BordG=epbMoyenne,BordD=epbMoyenne,BordIV=epbFine,BordIH=epbFine
rnpLibelleFiltreRupture:Horz=ahGauche,Vert=avCentre,Orientation=oHorizontale,Degre=0,RenvoiL=0,PNom=Arial,PTaille=8,PCouleur=2646607,Fond=-16777211,ColorBord=3969910,Masque=@,IsBordureActive=0
rnpValeurFiltreRupture:Horz=ahGauche,Vert=avCentre,Orientation=oHorizontale,Degre=0,RenvoiL=0,PNom=Arial,PTaille=8,PCouleur=3969910,Fond=-16777211,ColorBord=3969910,Masque=@,IsBordureActive=0
</t>
        </r>
      </text>
    </comment>
    <comment ref="H50" authorId="0">
      <text>
        <r>
          <rPr>
            <b/>
            <sz val="9"/>
            <color indexed="81"/>
            <rFont val="Tahoma"/>
            <family val="2"/>
          </rPr>
          <t xml:space="preserve">MyReport5.9.0.0
Version:7.1.0.3
EtatType:etTableau
Largeur:2
Hauteur:2
LargeurLigne:1
HauteurColonne:0
TitreList:Id=Aucune
IsAFormater:-1
IsAffecterMasque:-1
NombreRupture:0
CountFiltreRupture:0
HasRupture:0
HasListe:0
~Dossier:Budgétaire UL~
~Modele:DW/Budgétaire UL/Bud_2011~
DateDernierETL:41304,6673959028
IsHorodate:0
IsHorodateMax:-1
IsAutoFit:0
NombreLignePourCombobox:1
IsMajValeurAuto:-1
NbreLigneMaxFormatZebre:100
IsAjoutSupprLigne:0
IsAjoutSupprColonne:0
DispositionFiltreRupture:dfrLibelleSurValeur
IsMaitre:0
IsDetail:0
IsMultiReport:0
IsSousReport:0
IsExecuterAvecGraphe:0
DistanceHauteurRupture:2
DistanceLargeurRupture:1
IsAfficheLibelleLigne:0
IsAfficheLibelleColonne:0
IsAfficheLibelleIndicateur:0
AlignIndicateurTableau:alColonne
IsFusion:-1
CountDrillUpLigne:0
CountDrillUpCol:0
PositionTotalLigne:ptTete
TotalColonne:aDefaut
PositionTotalColonne:ptTete
ChampIndicateurList:Nom=Réalisé,Libelle=Réalisé,NomSQL=R_ALIS_,Fonction=fIndicateur,Agregation=aSomme,"Masque=#,##0.00",Affichage=aValeur,IsRefL=0,IsRefC=0,IsRefI=0,IsLibelleDynamique=-1
~ChampLigneList:Nom=Enveloppe,Libelle=Enveloppe,NomSQL=ENVELOPPE,IsChecked=0,Fonction=fLigne,Tri=tCroissant,HasDrillUpDown=0,IsVisible=-1,PositionSousTotal=ptPied,IsInsererLigne=0,IsInsererSautPage=0,IsLibelleDynamique=-1
*"Nom=Niveau II","Libelle=Niveau II",NomSQL=NIVEAU_I2,Fonction=fLigne,Tri=tCroissant,HasDrillUpDown=0,IsVisible=-1,PositionSousTotal=ptPied,SousTotal=aDefaut,IsInsererLigne=0,IsInsererSautPage=0,IsLibelleDynamique=-1*
*"Nom=Compte budgétaire","Libelle=Compte budgétaire",NomSQL=COMPTE_BUDG_TAIRE,IsChecked=0,Fonction=fLigne,Tri=tCroissant,HasDrillUpDown=0,IsVisible=-1,PositionSousTotal=ptPied,IsInsererLigne=0,IsInsererSautPage=0,IsLibelleDynamique=-1*
*"Nom=Désignation courte groupe de marchandises","Libelle=Désignation courte groupe de marchandises",NomSQL=D_SI0,IsChecked=0,Fonction=fLigne,Tri=tCroissant,HasDrillUpDown=0,IsVisible=-1,PositionSousTotal=ptPied,IsInsererLigne=0,IsInsererSautPage=0,IsLibelleDynamique=-1*~
~ChampColonneList:*"Nom=UB de regrpt LC","Libelle=UB de regrpt LC",NomSQL=UB_DE_REGRPT_LC,IsChecked=0,Fonction=fColonne,Tri=tCroissant,HasDrillUpDown=0,IsVisible=0,PositionSousTotal=ptPied,IsInsererLigne=0,IsInsererSautPage=0,IsLibelleDynamique=-1*
*"Nom=Regrpt d'UB LC","Libelle=Regrpt d'UB LC",NomSQL=REGRPT_D_UB_LC,IsChecked=0,Fonction=fColonne,Tri=tDecroissant,HasDrillUpDown=0,IsVisible=-1,PositionSousTotal=ptPied,SousTotal=aDefaut,IsInsererLigne=0,IsInsererSautPage=0,IsLibelleDynamique=-1*
*"Nom=UB de regrpt LC","Libelle=UB de regrpt LC",NomSQL=UB_DE_REGRPT_LC,IsChecked=0,Fonction=fColonne,Tri=tCroissant,HasDrillUpDown=0,IsVisible=-1,PositionSousTotal=ptPied,SousTotal=aDefaut,IsInsererLigne=0,IsInsererSautPage=0,IsLibelleDynamique=-1*~
~FiltreList:TmrFiltreReportGroupe,IsNot=0,Nom=Racine,OperateurLogique=opEt
*TmrFiltreReport,GroupeParent=Racine,IsNot=0,IsActif=-1,mrChamp=COMPTE_BUDG_TAIRE,Agregation=aAucune,Operateur=opCommencePar,IsAvecEmpty=0,IsTenirComptePrecedent=-1,Valeur1=60,ChoixType=cValeur,"Libelle=Compte budgétaire Commence par",IsAfficherFiltre=0*
*TmrFiltreReport,GroupeParent=Racine,IsNot=0,IsActif=-1,mrChamp=COMPTE_BUDG_TAIRE,Agregation=aAucune,Operateur=opDifferentDe,IsAvecEmpty=0,IsTenirComptePrecedent=-1,"Valeur1=6061,60611,60612,60613,60614,60617,60618,615,61521,61522,61523,61524,6155,61562",ChoixType=cValeur,"Libelle=Compte budgétaire Différent de",IsAfficherFiltre=0*
*TmrFiltreReport,GroupeParent=Racine,IsNot=0,IsActif=-1,mrChamp=TYPEMENT,Agregation=aAucune,Operateur=opEgal,IsAvecEmpty=0,IsTenirComptePrecedent=-1,"Valeur1=""100 UL Niveau 1"",Direction,""Direction hors Etabprinc""",ChoixType=cValeur,"Libelle=Type de structure de regroupement Egal à",IsAfficherFiltre=0*
*TmrFiltreReport,GroupeParent=Racine,IsNot=0,IsActif=0,mrChamp=COMPTE_BUDG_TAIRE,Agregation=aAucune,Operateur=opNeCommencePasPar,IsAvecEmpty=0,IsTenirComptePrecedent=-1,Valeur1=67,ChoixType=cValeur,"Libelle=Compte budgétaire Ne commence pas par",IsAfficherFiltre=0*
*TmrFiltreReport,GroupeParent=Racine,IsNot=0,IsActif=-1,mrChamp=COMPTE_BUDG_TAIRE,Agregation=aAucune,Operateur=opNeCommencePasPar,IsAvecEmpty=0,IsTenirComptePrecedent=-1,Valeur1=68,ChoixType=cValeur,"Libelle=Compte budgétaire Ne commence pas par",IsAfficherFiltre=0*
*TmrFiltreReport,GroupeParent=Racine,IsNot=0,IsActif=-1,mrChamp=COMPTE_BUDG_TAIRE,Agregation=aAucune,Operateur=opNeCommencePasPar,IsAvecEmpty=0,IsTenirComptePrecedent=-1,Valeur1=69,ChoixType=cValeur,"Libelle=Compte budgétaire Ne commence pas par",IsAfficherFiltre=0*
*TmrFiltreReport,GroupeParent=Racine,IsNot=0,IsActif=-1,mrChamp=COMPTE_BUDG_TAIRE,Agregation=aAucune,Operateur=opNeCommencePasPar,IsAvecEmpty=0,IsTenirComptePrecedent=-1,Valeur1=63,ChoixType=cValeur,"Libelle=Compte budgétaire Ne commence pas par",IsAfficherFiltre=0*
*TmrFiltreReport,GroupeParent=Racine,IsNot=0,IsActif=-1,mrChamp=COMPTE_BUDG_TAIRE,Agregation=aAucune,Operateur=opNeCommencePasPar,IsAvecEmpty=0,IsTenirComptePrecedent=-1,Valeur1=64,ChoixType=cValeur,"Libelle=Compte budgétaire Ne commence pas par",IsAfficherFiltre=0*~
FiltreHaving:TmrFiltreReportGroupe,IsNot=0,Nom=Racine,OperateurLogique=opEt
FormatType:fVert
rnpLigneValeur:Horz=ahGauche,Vert=avCentre,Orientation=oHorizontale,Degre=0,RenvoiL=0,PNom=Arial,PTaille=8,PCouleur=0,Fond=16764108,Masque=General,IsBordureActive=-1,BordH=epbMoyenne,BordB=epbMoyenne,BordG=epbMoyenne,BordD=epbMoyenne,BordIV=epbFine,BordIH=epbFine
rnpLigneSsTotal:Horz=ahGauche,Vert=avCentre,Orientation=oHorizontale,Degre=0,RenvoiL=0,PNom=Arial,PTaille=9,PCouleur=0,Fond=16751001,Masque=General,IsBordureActive=-1,BordH=epbFine,BordB=epbMoyenne,BordG=epbMoyenne,BordD=epbMoyenne,BordIV=epbFine,BordIH=epbFine
rnpLigneTotal:Horz=ahGauche,Vert=avCentre,Orientation=oHorizontale,Degre=0,RenvoiL=0,PNom=Arial,PTaille=10,PCouleur=16777215,Fond=10040115,Masque=General,IsBordureActive=-1,BordH=epbMoyenne,BordB=epbMoyenne,BordG=epbMoyenne,BordD=epbMoyenne,BordIV=epbFine,BordIH=epbFine
rnpLigneLibelle:Horz=ahGauche,Vert=avCentre,Orientation=oHorizontale,Degre=0,RenvoiL=0,PNom=Arial,PTaille=8,PCouleur=0,Fond=-16777211,Masque=@,IsBordureActive=0
rnpColonneValeur:Horz=ahCentre,Vert=avCentre,Orientation=oHorizontale,Degre=0,RenvoiL=-1,PNom=Arial,PTaille=8,PBold=-1,PCouleur=0,Fond=16764108,Masque=General,IsBordureActive=-1,BordH=epbMoyenne,BordB=epbMoyenne,BordG=epbMoyenne,BordD=epbMoyenne,BordIV=epbFine,BordIH=epbFine
rnpColonneSsTotal:Horz=ahCentre,Vert=avCentre,Orientation=oHorizontale,Degre=0,RenvoiL=0,PNom=Arial,PTaille=9,PCouleur=0,Fond=16751001,Masque=General,IsBordureActive=-1,BordH=epbMoyenne,BordB=epbMoyenne,BordG=epbFine,BordD=epbMoyenne,BordIV=epbFine,BordIH=epbFine
rnpColonneTotal:Horz=ahCentre,Vert=avCentre,Orientation=oHorizontale,Degre=0,RenvoiL=-1,PNom=Arial,PTaille=10,PCouleur=16777215,Fond=10040115,Masque=General,IsBordureActive=-1,BordH=epbMoyenne,BordB=epbMoyenne,BordG=epbMoyenne,BordD=epbMoyenne,BordIV=epbFine,BordIH=epbFine
rnpColonneLibelle:Horz=ahGauche,Vert=avCentre,Orientation=oHorizontale,Degre=0,RenvoiL=0,PNom=Arial,PTaille=8,PCouleur=0,Fond=-16777211,Masque=@,IsBordureActive=0
rnpIndicValeur:Horz=ahDroite,Vert=avCentre,Orientation=oHorizontale,Degre=0,RenvoiL=0,PNom=Arial,PTaille=8,PCouleur=0,Fond=16777215,"Masque=#,##0.00",IsBordureActive=-1,BordH=epbMoyenne,BordB=epbMoyenne,BordG=epbMoyenne,BordD=epbMoyenne,BordIV=epbFine,BordIH=epbFine
rnpIndicSsTotalLigne:Horz=ahDroite,Vert=avCentre,Orientation=oHorizontale,Degre=0,RenvoiL=0,PNom=Arial,PTaille=9,PCouleur=0,Fond=13434879,"Masque=#,##0.00",IsBordureActive=-1,BordH=epbMoyenne,BordB=epbMoyenne,BordG=epbFine,BordD=epbMoyenne,BordIV=epbFine,BordIH=epbFine
rnpIndicSsTotalColonne:Horz=ahDroite,Vert=avCentre,Orientation=oHorizontale,Degre=0,RenvoiL=0,PNom=Arial,PTaille=9,PCouleur=0,Fond=13434879,"Masque=#,##0.00",IsBordureActive=-1,BordH=epbFine,BordB=epbMoyenne,BordG=epbMoyenne,BordD=epbMoyenne,BordIV=epbFine,BordIH=epbFine
rnpIndicSsTotalCroise:Horz=ahDroite,Vert=avCentre,Orientation=oHorizontale,Degre=0,RenvoiL=0,PNom=Arial,PTaille=9,PCouleur=0,Fond=10092543,"Masque=#,##0.00",IsBordureActive=-1,BordH=epbFine,BordB=epbMoyenne,BordG=epbFine,BordD=epbMoyenne,BordIV=epbFine,BordIH=epbFine
rnpIndicTotalLigne:Horz=ahDroite,Vert=avCentre,Orientation=oHorizontale,Degre=0,RenvoiL=0,PNom=Arial,PTaille=9,PCouleur=0,Fond=16764108,"Masque=#,##0.00",IsBordureActive=-1,BordH=epbMoyenne,BordB=epbMoyenne,BordG=epbMoyenne,BordD=epbMoyenne,BordIV=epbFine,BordIH=epbFine
rnpIndicTotalColonne:Horz=ahDroite,Vert=avCentre,Orientation=oHorizontale,Degre=0,RenvoiL=0,PNom=Arial,PTaille=9,PCouleur=0,Fond=16764108,"Masque=#,##0.00",IsBordureActive=-1,BordH=epbMoyenne,BordB=epbMoyenne,BordG=epbMoyenne,BordD=epbMoyenne,BordIV=epbFine,BordIH=epbFine
rnpIndicTotalSsTotalLigne:Horz=ahDroite,Vert=avCentre,Orientation=oHorizontale,Degre=0,RenvoiL=0,PNom=Arial,PTaille=9,PCouleur=0,Fond=16751001,"Masque=#,##0.00",IsBordureActive=-1,BordH=epbFine,BordB=epbMoyenne,BordG=epbMoyenne,BordD=epbMoyenne,BordIV=epbFine,BordIH=epbFine
rnpIndicTotalSsTotalColonne:Horz=ahDroite,Vert=avCentre,Orientation=oHorizontale,Degre=0,RenvoiL=0,PNom=Arial,PTaille=9,PCouleur=0,Fond=16751001,"Masque=#,##0.00",IsBordureActive=-1,BordH=epbMoyenne,BordB=epbMoyenne,BordG=epbFine,BordD=epbMoyenne,BordIV=epbFine,BordIH=epbFine
rnpIndicTotalCroise:Horz=ahDroite,Vert=avCentre,Orientation=oHorizontale,Degre=0,RenvoiL=0,PNom=Arial,PTaille=10,PCouleur=16777215,Fond=10040115,"Masque=#,##0.00",IsBordureActive=-1,BordH=epbMoyenne,BordB=epbMoyenne,BordG=epbMoyenne,BordD=epbMoyenne,BordIV=epbFine,BordIH=epbFine
rnpLibelleFiltreRupture:Horz=ahGauche,Vert=avCentre,Orientation=oHorizontale,Degre=0,RenvoiL=0,PNom=Arial,PTaille=8,PCouleur=2646607,Fond=-16777211,ColorBord=3969910,Masque=@,IsBordureActive=0
rnpValeurFiltreRupture:Horz=ahGauche,Vert=avCentre,Orientation=oHorizontale,Degre=0,RenvoiL=0,PNom=Arial,PTaille=8,PCouleur=3969910,Fond=-16777211,ColorBord=3969910,Masque=@,IsBordureActive=0
</t>
        </r>
      </text>
    </comment>
    <comment ref="K50" authorId="0">
      <text>
        <r>
          <rPr>
            <b/>
            <sz val="9"/>
            <color indexed="81"/>
            <rFont val="Tahoma"/>
            <family val="2"/>
          </rPr>
          <t xml:space="preserve">MyReport5.9.0.0
Version:7.1.0.3
EtatType:etTableau
Largeur:2
Hauteur:2
LargeurLigne:1
HauteurColonne:0
TitreList:Id=Aucune
IsAFormater:-1
IsAffecterMasque:-1
NombreRupture:0
CountFiltreRupture:0
HasRupture:0
HasListe:0
~Dossier:Budgétaire UL~
~Modele:DW/Budgétaire UL/Bud_2011~
DateDernierETL:41304,6673959028
IsHorodate:0
IsHorodateMax:-1
IsAutoFit:0
NombreLignePourCombobox:1
IsMajValeurAuto:-1
NbreLigneMaxFormatZebre:100
IsAjoutSupprLigne:0
IsAjoutSupprColonne:0
DispositionFiltreRupture:dfrLibelleSurValeur
IsMaitre:0
IsDetail:0
IsMultiReport:0
IsSousReport:0
IsExecuterAvecGraphe:0
DistanceHauteurRupture:2
DistanceLargeurRupture:1
IsAfficheLibelleLigne:0
IsAfficheLibelleColonne:0
IsAfficheLibelleIndicateur:0
AlignIndicateurTableau:alColonne
IsFusion:-1
CountDrillUpLigne:0
CountDrillUpCol:0
PositionTotalLigne:ptTete
TotalColonne:aDefaut
PositionTotalColonne:ptTete
ChampIndicateurList:Nom=Réalisé,Libelle=Réalisé,NomSQL=R_ALIS_,Fonction=fIndicateur,Agregation=aSomme,"Masque=#,##0.00",Affichage=aValeur,IsRefL=0,IsRefC=0,IsRefI=0,IsLibelleDynamique=-1
~ChampLigneList:Nom=Enveloppe,Libelle=Enveloppe,NomSQL=ENVELOPPE,IsChecked=0,Fonction=fLigne,Tri=tCroissant,HasDrillUpDown=0,IsVisible=-1,PositionSousTotal=ptPied,IsInsererLigne=0,IsInsererSautPage=0,IsLibelleDynamique=-1
*"Nom=Niveau II","Libelle=Niveau II",NomSQL=NIVEAU_I2,Fonction=fLigne,Tri=tCroissant,HasDrillUpDown=0,IsVisible=-1,PositionSousTotal=ptPied,SousTotal=aDefaut,IsInsererLigne=0,IsInsererSautPage=0,IsLibelleDynamique=-1*
*"Nom=Compte budgétaire","Libelle=Compte budgétaire",NomSQL=COMPTE_BUDG_TAIRE,IsChecked=0,Fonction=fLigne,Tri=tCroissant,HasDrillUpDown=0,IsVisible=-1,PositionSousTotal=ptPied,IsInsererLigne=0,IsInsererSautPage=0,IsLibelleDynamique=-1*
*"Nom=Désignation courte groupe de marchandises","Libelle=Désignation courte groupe de marchandises",NomSQL=D_SI0,IsChecked=0,Fonction=fLigne,Tri=tCroissant,HasDrillUpDown=0,IsVisible=-1,PositionSousTotal=ptPied,IsInsererLigne=0,IsInsererSautPage=0,IsLibelleDynamique=-1*~
~ChampColonneList:*"Nom=UB de regrpt LC","Libelle=UB de regrpt LC",NomSQL=UB_DE_REGRPT_LC,IsChecked=0,Fonction=fColonne,Tri=tCroissant,HasDrillUpDown=0,IsVisible=0,PositionSousTotal=ptPied,IsInsererLigne=0,IsInsererSautPage=0,IsLibelleDynamique=-1*
*"Nom=Regrpt d'UB LC","Libelle=Regrpt d'UB LC",NomSQL=REGRPT_D_UB_LC,IsChecked=0,Fonction=fColonne,Tri=tDecroissant,HasDrillUpDown=0,IsVisible=-1,PositionSousTotal=ptPied,SousTotal=aDefaut,IsInsererLigne=0,IsInsererSautPage=0,IsLibelleDynamique=-1*
*"Nom=UB de regrpt LC","Libelle=UB de regrpt LC",NomSQL=UB_DE_REGRPT_LC,IsChecked=0,Fonction=fColonne,Tri=tCroissant,HasDrillUpDown=0,IsVisible=-1,PositionSousTotal=ptPied,SousTotal=aDefaut,IsInsererLigne=0,IsInsererSautPage=0,IsLibelleDynamique=-1*~
~FiltreList:TmrFiltreReportGroupe,IsNot=0,Nom=Racine,OperateurLogique=opEt
*TmrFiltreReport,GroupeParent=Racine,IsNot=0,IsActif=-1,mrChamp=COMPTE_BUDG_TAIRE,Agregation=aAucune,Operateur=opCommencePar,IsAvecEmpty=0,IsTenirComptePrecedent=-1,Valeur1=60,ChoixType=cValeur,"Libelle=Compte budgétaire Commence par",IsAfficherFiltre=0*
*TmrFiltreReport,GroupeParent=Racine,IsNot=0,IsActif=-1,mrChamp=COMPTE_BUDG_TAIRE,Agregation=aAucune,Operateur=opDifferentDe,IsAvecEmpty=0,IsTenirComptePrecedent=-1,"Valeur1=6061,60611,60612,60613,60614,60617,60618,615,61521,61522,61523,61524,6155,61562",ChoixType=cValeur,"Libelle=Compte budgétaire Différent de",IsAfficherFiltre=0*
*TmrFiltreReport,GroupeParent=Racine,IsNot=0,IsActif=-1,mrChamp=TYPEMENT,Agregation=aAucune,Operateur=opEgal,IsAvecEmpty=0,IsTenirComptePrecedent=-1,"Valeur1=""100 UL Niveau 1"",Direction,""Direction hors Etabprinc""",ChoixType=cValeur,"Libelle=Type de structure de regroupement Egal à",IsAfficherFiltre=0*
*TmrFiltreReport,GroupeParent=Racine,IsNot=0,IsActif=0,mrChamp=COMPTE_BUDG_TAIRE,Agregation=aAucune,Operateur=opNeCommencePasPar,IsAvecEmpty=0,IsTenirComptePrecedent=-1,Valeur1=67,ChoixType=cValeur,"Libelle=Compte budgétaire Ne commence pas par",IsAfficherFiltre=0*
*TmrFiltreReport,GroupeParent=Racine,IsNot=0,IsActif=-1,mrChamp=COMPTE_BUDG_TAIRE,Agregation=aAucune,Operateur=opNeCommencePasPar,IsAvecEmpty=0,IsTenirComptePrecedent=-1,Valeur1=68,ChoixType=cValeur,"Libelle=Compte budgétaire Ne commence pas par",IsAfficherFiltre=0*
*TmrFiltreReport,GroupeParent=Racine,IsNot=0,IsActif=-1,mrChamp=COMPTE_BUDG_TAIRE,Agregation=aAucune,Operateur=opNeCommencePasPar,IsAvecEmpty=0,IsTenirComptePrecedent=-1,Valeur1=69,ChoixType=cValeur,"Libelle=Compte budgétaire Ne commence pas par",IsAfficherFiltre=0*
*TmrFiltreReport,GroupeParent=Racine,IsNot=0,IsActif=-1,mrChamp=COMPTE_BUDG_TAIRE,Agregation=aAucune,Operateur=opNeCommencePasPar,IsAvecEmpty=0,IsTenirComptePrecedent=-1,Valeur1=63,ChoixType=cValeur,"Libelle=Compte budgétaire Ne commence pas par",IsAfficherFiltre=0*
*TmrFiltreReport,GroupeParent=Racine,IsNot=0,IsActif=-1,mrChamp=COMPTE_BUDG_TAIRE,Agregation=aAucune,Operateur=opNeCommencePasPar,IsAvecEmpty=0,IsTenirComptePrecedent=-1,Valeur1=64,ChoixType=cValeur,"Libelle=Compte budgétaire Ne commence pas par",IsAfficherFiltre=0*~
FiltreHaving:TmrFiltreReportGroupe,IsNot=0,Nom=Racine,OperateurLogique=opEt
FormatType:fVert
rnpLigneValeur:Horz=ahGauche,Vert=avCentre,Orientation=oHorizontale,Degre=0,RenvoiL=0,PNom=Arial,PTaille=8,PCouleur=0,Fond=16764108,Masque=General,IsBordureActive=-1,BordH=epbMoyenne,BordB=epbMoyenne,BordG=epbMoyenne,BordD=epbMoyenne,BordIV=epbFine,BordIH=epbFine
rnpLigneSsTotal:Horz=ahGauche,Vert=avCentre,Orientation=oHorizontale,Degre=0,RenvoiL=0,PNom=Arial,PTaille=9,PCouleur=0,Fond=16751001,Masque=General,IsBordureActive=-1,BordH=epbFine,BordB=epbMoyenne,BordG=epbMoyenne,BordD=epbMoyenne,BordIV=epbFine,BordIH=epbFine
rnpLigneTotal:Horz=ahGauche,Vert=avCentre,Orientation=oHorizontale,Degre=0,RenvoiL=0,PNom=Arial,PTaille=10,PCouleur=16777215,Fond=10040115,Masque=General,IsBordureActive=-1,BordH=epbMoyenne,BordB=epbMoyenne,BordG=epbMoyenne,BordD=epbMoyenne,BordIV=epbFine,BordIH=epbFine
rnpLigneLibelle:Horz=ahGauche,Vert=avCentre,Orientation=oHorizontale,Degre=0,RenvoiL=0,PNom=Arial,PTaille=8,PCouleur=0,Fond=-16777211,Masque=@,IsBordureActive=0
rnpColonneValeur:Horz=ahCentre,Vert=avCentre,Orientation=oHorizontale,Degre=0,RenvoiL=-1,PNom=Arial,PTaille=8,PBold=-1,PCouleur=0,Fond=16764108,Masque=General,IsBordureActive=-1,BordH=epbMoyenne,BordB=epbMoyenne,BordG=epbMoyenne,BordD=epbMoyenne,BordIV=epbFine,BordIH=epbFine
rnpColonneSsTotal:Horz=ahCentre,Vert=avCentre,Orientation=oHorizontale,Degre=0,RenvoiL=0,PNom=Arial,PTaille=9,PCouleur=0,Fond=16751001,Masque=General,IsBordureActive=-1,BordH=epbMoyenne,BordB=epbMoyenne,BordG=epbFine,BordD=epbMoyenne,BordIV=epbFine,BordIH=epbFine
rnpColonneTotal:Horz=ahCentre,Vert=avCentre,Orientation=oHorizontale,Degre=0,RenvoiL=-1,PNom=Arial,PTaille=10,PCouleur=16777215,Fond=10040115,Masque=General,IsBordureActive=-1,BordH=epbMoyenne,BordB=epbMoyenne,BordG=epbMoyenne,BordD=epbMoyenne,BordIV=epbFine,BordIH=epbFine
rnpColonneLibelle:Horz=ahGauche,Vert=avCentre,Orientation=oHorizontale,Degre=0,RenvoiL=0,PNom=Arial,PTaille=8,PCouleur=0,Fond=-16777211,Masque=@,IsBordureActive=0
rnpIndicValeur:Horz=ahDroite,Vert=avCentre,Orientation=oHorizontale,Degre=0,RenvoiL=0,PNom=Arial,PTaille=8,PCouleur=0,Fond=16777215,"Masque=#,##0.00",IsBordureActive=-1,BordH=epbMoyenne,BordB=epbMoyenne,BordG=epbMoyenne,BordD=epbMoyenne,BordIV=epbFine,BordIH=epbFine
rnpIndicSsTotalLigne:Horz=ahDroite,Vert=avCentre,Orientation=oHorizontale,Degre=0,RenvoiL=0,PNom=Arial,PTaille=9,PCouleur=0,Fond=13434879,"Masque=#,##0.00",IsBordureActive=-1,BordH=epbMoyenne,BordB=epbMoyenne,BordG=epbFine,BordD=epbMoyenne,BordIV=epbFine,BordIH=epbFine
rnpIndicSsTotalColonne:Horz=ahDroite,Vert=avCentre,Orientation=oHorizontale,Degre=0,RenvoiL=0,PNom=Arial,PTaille=9,PCouleur=0,Fond=13434879,"Masque=#,##0.00",IsBordureActive=-1,BordH=epbFine,BordB=epbMoyenne,BordG=epbMoyenne,BordD=epbMoyenne,BordIV=epbFine,BordIH=epbFine
rnpIndicSsTotalCroise:Horz=ahDroite,Vert=avCentre,Orientation=oHorizontale,Degre=0,RenvoiL=0,PNom=Arial,PTaille=9,PCouleur=0,Fond=10092543,"Masque=#,##0.00",IsBordureActive=-1,BordH=epbFine,BordB=epbMoyenne,BordG=epbFine,BordD=epbMoyenne,BordIV=epbFine,BordIH=epbFine
rnpIndicTotalLigne:Horz=ahDroite,Vert=avCentre,Orientation=oHorizontale,Degre=0,RenvoiL=0,PNom=Arial,PTaille=9,PCouleur=0,Fond=16764108,"Masque=#,##0.00",IsBordureActive=-1,BordH=epbMoyenne,BordB=epbMoyenne,BordG=epbMoyenne,BordD=epbMoyenne,BordIV=epbFine,BordIH=epbFine
rnpIndicTotalColonne:Horz=ahDroite,Vert=avCentre,Orientation=oHorizontale,Degre=0,RenvoiL=0,PNom=Arial,PTaille=9,PCouleur=0,Fond=16764108,"Masque=#,##0.00",IsBordureActive=-1,BordH=epbMoyenne,BordB=epbMoyenne,BordG=epbMoyenne,BordD=epbMoyenne,BordIV=epbFine,BordIH=epbFine
rnpIndicTotalSsTotalLigne:Horz=ahDroite,Vert=avCentre,Orientation=oHorizontale,Degre=0,RenvoiL=0,PNom=Arial,PTaille=9,PCouleur=0,Fond=16751001,"Masque=#,##0.00",IsBordureActive=-1,BordH=epbFine,BordB=epbMoyenne,BordG=epbMoyenne,BordD=epbMoyenne,BordIV=epbFine,BordIH=epbFine
rnpIndicTotalSsTotalColonne:Horz=ahDroite,Vert=avCentre,Orientation=oHorizontale,Degre=0,RenvoiL=0,PNom=Arial,PTaille=9,PCouleur=0,Fond=16751001,"Masque=#,##0.00",IsBordureActive=-1,BordH=epbMoyenne,BordB=epbMoyenne,BordG=epbFine,BordD=epbMoyenne,BordIV=epbFine,BordIH=epbFine
rnpIndicTotalCroise:Horz=ahDroite,Vert=avCentre,Orientation=oHorizontale,Degre=0,RenvoiL=0,PNom=Arial,PTaille=10,PCouleur=16777215,Fond=10040115,"Masque=#,##0.00",IsBordureActive=-1,BordH=epbMoyenne,BordB=epbMoyenne,BordG=epbMoyenne,BordD=epbMoyenne,BordIV=epbFine,BordIH=epbFine
rnpLibelleFiltreRupture:Horz=ahGauche,Vert=avCentre,Orientation=oHorizontale,Degre=0,RenvoiL=0,PNom=Arial,PTaille=8,PCouleur=2646607,Fond=-16777211,ColorBord=3969910,Masque=@,IsBordureActive=0
rnpValeurFiltreRupture:Horz=ahGauche,Vert=avCentre,Orientation=oHorizontale,Degre=0,RenvoiL=0,PNom=Arial,PTaille=8,PCouleur=3969910,Fond=-16777211,ColorBord=3969910,Masque=@,IsBordureActive=0
</t>
        </r>
      </text>
    </comment>
    <comment ref="N50" authorId="0">
      <text>
        <r>
          <rPr>
            <b/>
            <sz val="9"/>
            <color indexed="81"/>
            <rFont val="Tahoma"/>
            <family val="2"/>
          </rPr>
          <t xml:space="preserve">MyReport5.9.0.0
Version:7.1.0.3
EtatType:etTableau
Largeur:2
Hauteur:2
LargeurLigne:1
HauteurColonne:0
TitreList:Id=Aucune
IsAFormater:-1
IsAffecterMasque:-1
NombreRupture:0
CountFiltreRupture:0
HasRupture:0
HasListe:0
~Dossier:Budgétaire UL~
~Modele:DW/Budgétaire UL/Bud_2011~
DateDernierETL:41304,6673959028
IsHorodate:0
IsHorodateMax:-1
IsAutoFit:0
NombreLignePourCombobox:1
IsMajValeurAuto:-1
NbreLigneMaxFormatZebre:100
IsAjoutSupprLigne:0
IsAjoutSupprColonne:0
DispositionFiltreRupture:dfrLibelleSurValeur
IsMaitre:0
IsDetail:0
IsMultiReport:0
IsSousReport:0
IsExecuterAvecGraphe:0
DistanceHauteurRupture:2
DistanceLargeurRupture:1
IsAfficheLibelleLigne:0
IsAfficheLibelleColonne:0
IsAfficheLibelleIndicateur:0
AlignIndicateurTableau:alColonne
IsFusion:-1
CountDrillUpLigne:0
CountDrillUpCol:0
PositionTotalLigne:ptTete
TotalColonne:aDefaut
PositionTotalColonne:ptTete
ChampIndicateurList:Nom=Réalisé,Libelle=Réalisé,NomSQL=R_ALIS_,Fonction=fIndicateur,Agregation=aSomme,"Masque=#,##0.00",Affichage=aValeur,IsRefL=0,IsRefC=0,IsRefI=0,IsLibelleDynamique=-1
~ChampLigneList:Nom=Enveloppe,Libelle=Enveloppe,NomSQL=ENVELOPPE,IsChecked=0,Fonction=fLigne,Tri=tCroissant,HasDrillUpDown=0,IsVisible=-1,PositionSousTotal=ptPied,IsInsererLigne=0,IsInsererSautPage=0,IsLibelleDynamique=-1
*"Nom=Niveau II","Libelle=Niveau II",NomSQL=NIVEAU_I2,Fonction=fLigne,Tri=tCroissant,HasDrillUpDown=0,IsVisible=-1,PositionSousTotal=ptPied,SousTotal=aDefaut,IsInsererLigne=0,IsInsererSautPage=0,IsLibelleDynamique=-1*
*"Nom=Compte budgétaire","Libelle=Compte budgétaire",NomSQL=COMPTE_BUDG_TAIRE,IsChecked=0,Fonction=fLigne,Tri=tCroissant,HasDrillUpDown=0,IsVisible=-1,PositionSousTotal=ptPied,IsInsererLigne=0,IsInsererSautPage=0,IsLibelleDynamique=-1*
*"Nom=Désignation courte groupe de marchandises","Libelle=Désignation courte groupe de marchandises",NomSQL=D_SI0,IsChecked=0,Fonction=fLigne,Tri=tCroissant,HasDrillUpDown=0,IsVisible=-1,PositionSousTotal=ptPied,IsInsererLigne=0,IsInsererSautPage=0,IsLibelleDynamique=-1*~
~ChampColonneList:*"Nom=UB de regrpt LC","Libelle=UB de regrpt LC",NomSQL=UB_DE_REGRPT_LC,IsChecked=0,Fonction=fColonne,Tri=tCroissant,HasDrillUpDown=0,IsVisible=0,PositionSousTotal=ptPied,IsInsererLigne=0,IsInsererSautPage=0,IsLibelleDynamique=-1*
*"Nom=Regrpt d'UB LC","Libelle=Regrpt d'UB LC",NomSQL=REGRPT_D_UB_LC,IsChecked=0,Fonction=fColonne,Tri=tDecroissant,HasDrillUpDown=0,IsVisible=-1,PositionSousTotal=ptPied,SousTotal=aDefaut,IsInsererLigne=0,IsInsererSautPage=0,IsLibelleDynamique=-1*
*"Nom=UB de regrpt LC","Libelle=UB de regrpt LC",NomSQL=UB_DE_REGRPT_LC,IsChecked=0,Fonction=fColonne,Tri=tCroissant,HasDrillUpDown=0,IsVisible=-1,PositionSousTotal=ptPied,SousTotal=aDefaut,IsInsererLigne=0,IsInsererSautPage=0,IsLibelleDynamique=-1*~
~FiltreList:TmrFiltreReportGroupe,IsNot=0,Nom=Racine,OperateurLogique=opEt
*TmrFiltreReport,GroupeParent=Racine,IsNot=0,IsActif=-1,mrChamp=COMPTE_BUDG_TAIRE,Agregation=aAucune,Operateur=opCommencePar,IsAvecEmpty=0,IsTenirComptePrecedent=-1,Valeur1=60,ChoixType=cValeur,"Libelle=Compte budgétaire Commence par",IsAfficherFiltre=0*
*TmrFiltreReport,GroupeParent=Racine,IsNot=0,IsActif=-1,mrChamp=COMPTE_BUDG_TAIRE,Agregation=aAucune,Operateur=opDifferentDe,IsAvecEmpty=0,IsTenirComptePrecedent=-1,"Valeur1=6061,60611,60612,60613,60614,60617,60618,615,61521,61522,61523,61524,6155,61562",ChoixType=cValeur,"Libelle=Compte budgétaire Différent de",IsAfficherFiltre=0*
*TmrFiltreReport,GroupeParent=Racine,IsNot=0,IsActif=-1,mrChamp=TYPEMENT,Agregation=aAucune,Operateur=opEgal,IsAvecEmpty=0,IsTenirComptePrecedent=-1,"Valeur1=""100 UL Niveau 1"",Direction,""Direction hors Etabprinc""",ChoixType=cValeur,"Libelle=Type de structure de regroupement Egal à",IsAfficherFiltre=0*
*TmrFiltreReport,GroupeParent=Racine,IsNot=0,IsActif=0,mrChamp=COMPTE_BUDG_TAIRE,Agregation=aAucune,Operateur=opNeCommencePasPar,IsAvecEmpty=0,IsTenirComptePrecedent=-1,Valeur1=67,ChoixType=cValeur,"Libelle=Compte budgétaire Ne commence pas par",IsAfficherFiltre=0*
*TmrFiltreReport,GroupeParent=Racine,IsNot=0,IsActif=-1,mrChamp=COMPTE_BUDG_TAIRE,Agregation=aAucune,Operateur=opNeCommencePasPar,IsAvecEmpty=0,IsTenirComptePrecedent=-1,Valeur1=68,ChoixType=cValeur,"Libelle=Compte budgétaire Ne commence pas par",IsAfficherFiltre=0*
*TmrFiltreReport,GroupeParent=Racine,IsNot=0,IsActif=-1,mrChamp=COMPTE_BUDG_TAIRE,Agregation=aAucune,Operateur=opNeCommencePasPar,IsAvecEmpty=0,IsTenirComptePrecedent=-1,Valeur1=69,ChoixType=cValeur,"Libelle=Compte budgétaire Ne commence pas par",IsAfficherFiltre=0*
*TmrFiltreReport,GroupeParent=Racine,IsNot=0,IsActif=-1,mrChamp=COMPTE_BUDG_TAIRE,Agregation=aAucune,Operateur=opNeCommencePasPar,IsAvecEmpty=0,IsTenirComptePrecedent=-1,Valeur1=63,ChoixType=cValeur,"Libelle=Compte budgétaire Ne commence pas par",IsAfficherFiltre=0*
*TmrFiltreReport,GroupeParent=Racine,IsNot=0,IsActif=-1,mrChamp=COMPTE_BUDG_TAIRE,Agregation=aAucune,Operateur=opNeCommencePasPar,IsAvecEmpty=0,IsTenirComptePrecedent=-1,Valeur1=64,ChoixType=cValeur,"Libelle=Compte budgétaire Ne commence pas par",IsAfficherFiltre=0*~
FiltreHaving:TmrFiltreReportGroupe,IsNot=0,Nom=Racine,OperateurLogique=opEt
FormatType:fVert
rnpLigneValeur:Horz=ahGauche,Vert=avCentre,Orientation=oHorizontale,Degre=0,RenvoiL=0,PNom=Arial,PTaille=8,PCouleur=0,Fond=16764108,Masque=General,IsBordureActive=-1,BordH=epbMoyenne,BordB=epbMoyenne,BordG=epbMoyenne,BordD=epbMoyenne,BordIV=epbFine,BordIH=epbFine
rnpLigneSsTotal:Horz=ahGauche,Vert=avCentre,Orientation=oHorizontale,Degre=0,RenvoiL=0,PNom=Arial,PTaille=9,PCouleur=0,Fond=16751001,Masque=General,IsBordureActive=-1,BordH=epbFine,BordB=epbMoyenne,BordG=epbMoyenne,BordD=epbMoyenne,BordIV=epbFine,BordIH=epbFine
rnpLigneTotal:Horz=ahGauche,Vert=avCentre,Orientation=oHorizontale,Degre=0,RenvoiL=0,PNom=Arial,PTaille=10,PCouleur=16777215,Fond=10040115,Masque=General,IsBordureActive=-1,BordH=epbMoyenne,BordB=epbMoyenne,BordG=epbMoyenne,BordD=epbMoyenne,BordIV=epbFine,BordIH=epbFine
rnpLigneLibelle:Horz=ahGauche,Vert=avCentre,Orientation=oHorizontale,Degre=0,RenvoiL=0,PNom=Arial,PTaille=8,PCouleur=0,Fond=-16777211,Masque=@,IsBordureActive=0
rnpColonneValeur:Horz=ahCentre,Vert=avCentre,Orientation=oHorizontale,Degre=0,RenvoiL=-1,PNom=Arial,PTaille=8,PBold=-1,PCouleur=0,Fond=16764108,Masque=General,IsBordureActive=-1,BordH=epbMoyenne,BordB=epbMoyenne,BordG=epbMoyenne,BordD=epbMoyenne,BordIV=epbFine,BordIH=epbFine
rnpColonneSsTotal:Horz=ahCentre,Vert=avCentre,Orientation=oHorizontale,Degre=0,RenvoiL=0,PNom=Arial,PTaille=9,PCouleur=0,Fond=16751001,Masque=General,IsBordureActive=-1,BordH=epbMoyenne,BordB=epbMoyenne,BordG=epbFine,BordD=epbMoyenne,BordIV=epbFine,BordIH=epbFine
rnpColonneTotal:Horz=ahCentre,Vert=avCentre,Orientation=oHorizontale,Degre=0,RenvoiL=-1,PNom=Arial,PTaille=10,PCouleur=16777215,Fond=10040115,Masque=General,IsBordureActive=-1,BordH=epbMoyenne,BordB=epbMoyenne,BordG=epbMoyenne,BordD=epbMoyenne,BordIV=epbFine,BordIH=epbFine
rnpColonneLibelle:Horz=ahGauche,Vert=avCentre,Orientation=oHorizontale,Degre=0,RenvoiL=0,PNom=Arial,PTaille=8,PCouleur=0,Fond=-16777211,Masque=@,IsBordureActive=0
rnpIndicValeur:Horz=ahDroite,Vert=avCentre,Orientation=oHorizontale,Degre=0,RenvoiL=0,PNom=Arial,PTaille=8,PCouleur=0,Fond=16777215,"Masque=#,##0.00",IsBordureActive=-1,BordH=epbMoyenne,BordB=epbMoyenne,BordG=epbMoyenne,BordD=epbMoyenne,BordIV=epbFine,BordIH=epbFine
rnpIndicSsTotalLigne:Horz=ahDroite,Vert=avCentre,Orientation=oHorizontale,Degre=0,RenvoiL=0,PNom=Arial,PTaille=9,PCouleur=0,Fond=13434879,"Masque=#,##0.00",IsBordureActive=-1,BordH=epbMoyenne,BordB=epbMoyenne,BordG=epbFine,BordD=epbMoyenne,BordIV=epbFine,BordIH=epbFine
rnpIndicSsTotalColonne:Horz=ahDroite,Vert=avCentre,Orientation=oHorizontale,Degre=0,RenvoiL=0,PNom=Arial,PTaille=9,PCouleur=0,Fond=13434879,"Masque=#,##0.00",IsBordureActive=-1,BordH=epbFine,BordB=epbMoyenne,BordG=epbMoyenne,BordD=epbMoyenne,BordIV=epbFine,BordIH=epbFine
rnpIndicSsTotalCroise:Horz=ahDroite,Vert=avCentre,Orientation=oHorizontale,Degre=0,RenvoiL=0,PNom=Arial,PTaille=9,PCouleur=0,Fond=10092543,"Masque=#,##0.00",IsBordureActive=-1,BordH=epbFine,BordB=epbMoyenne,BordG=epbFine,BordD=epbMoyenne,BordIV=epbFine,BordIH=epbFine
rnpIndicTotalLigne:Horz=ahDroite,Vert=avCentre,Orientation=oHorizontale,Degre=0,RenvoiL=0,PNom=Arial,PTaille=9,PCouleur=0,Fond=16764108,"Masque=#,##0.00",IsBordureActive=-1,BordH=epbMoyenne,BordB=epbMoyenne,BordG=epbMoyenne,BordD=epbMoyenne,BordIV=epbFine,BordIH=epbFine
rnpIndicTotalColonne:Horz=ahDroite,Vert=avCentre,Orientation=oHorizontale,Degre=0,RenvoiL=0,PNom=Arial,PTaille=9,PCouleur=0,Fond=16764108,"Masque=#,##0.00",IsBordureActive=-1,BordH=epbMoyenne,BordB=epbMoyenne,BordG=epbMoyenne,BordD=epbMoyenne,BordIV=epbFine,BordIH=epbFine
rnpIndicTotalSsTotalLigne:Horz=ahDroite,Vert=avCentre,Orientation=oHorizontale,Degre=0,RenvoiL=0,PNom=Arial,PTaille=9,PCouleur=0,Fond=16751001,"Masque=#,##0.00",IsBordureActive=-1,BordH=epbFine,BordB=epbMoyenne,BordG=epbMoyenne,BordD=epbMoyenne,BordIV=epbFine,BordIH=epbFine
rnpIndicTotalSsTotalColonne:Horz=ahDroite,Vert=avCentre,Orientation=oHorizontale,Degre=0,RenvoiL=0,PNom=Arial,PTaille=9,PCouleur=0,Fond=16751001,"Masque=#,##0.00",IsBordureActive=-1,BordH=epbMoyenne,BordB=epbMoyenne,BordG=epbFine,BordD=epbMoyenne,BordIV=epbFine,BordIH=epbFine
rnpIndicTotalCroise:Horz=ahDroite,Vert=avCentre,Orientation=oHorizontale,Degre=0,RenvoiL=0,PNom=Arial,PTaille=10,PCouleur=16777215,Fond=10040115,"Masque=#,##0.00",IsBordureActive=-1,BordH=epbMoyenne,BordB=epbMoyenne,BordG=epbMoyenne,BordD=epbMoyenne,BordIV=epbFine,BordIH=epbFine
rnpLibelleFiltreRupture:Horz=ahGauche,Vert=avCentre,Orientation=oHorizontale,Degre=0,RenvoiL=0,PNom=Arial,PTaille=8,PCouleur=2646607,Fond=-16777211,ColorBord=3969910,Masque=@,IsBordureActive=0
rnpValeurFiltreRupture:Horz=ahGauche,Vert=avCentre,Orientation=oHorizontale,Degre=0,RenvoiL=0,PNom=Arial,PTaille=8,PCouleur=3969910,Fond=-16777211,ColorBord=3969910,Masque=@,IsBordureActive=0
</t>
        </r>
      </text>
    </comment>
    <comment ref="Q50" authorId="0">
      <text>
        <r>
          <rPr>
            <b/>
            <sz val="9"/>
            <color indexed="81"/>
            <rFont val="Tahoma"/>
            <family val="2"/>
          </rPr>
          <t xml:space="preserve">MyReport5.9.0.0
Version:7.1.0.3
EtatType:etTableau
Largeur:2
Hauteur:2
LargeurLigne:1
HauteurColonne:0
TitreList:Id=Aucune
IsAFormater:-1
IsAffecterMasque:-1
NombreRupture:0
CountFiltreRupture:0
HasRupture:0
HasListe:0
~Dossier:Budgétaire UL~
~Modele:DW/Budgétaire UL/Bud_2011~
DateDernierETL:41304,6673959028
IsHorodate:0
IsHorodateMax:-1
IsAutoFit:0
NombreLignePourCombobox:1
IsMajValeurAuto:-1
NbreLigneMaxFormatZebre:100
IsAjoutSupprLigne:0
IsAjoutSupprColonne:0
DispositionFiltreRupture:dfrLibelleSurValeur
IsMaitre:0
IsDetail:0
IsMultiReport:0
IsSousReport:0
IsExecuterAvecGraphe:0
DistanceHauteurRupture:2
DistanceLargeurRupture:1
IsAfficheLibelleLigne:0
IsAfficheLibelleColonne:0
IsAfficheLibelleIndicateur:0
AlignIndicateurTableau:alColonne
IsFusion:-1
CountDrillUpLigne:0
CountDrillUpCol:0
PositionTotalLigne:ptTete
TotalColonne:aDefaut
PositionTotalColonne:ptTete
ChampIndicateurList:Nom=Réalisé,Libelle=Réalisé,NomSQL=R_ALIS_,Fonction=fIndicateur,Agregation=aSomme,"Masque=#,##0.00",Affichage=aValeur,IsRefL=0,IsRefC=0,IsRefI=0,IsLibelleDynamique=-1
~ChampLigneList:Nom=Enveloppe,Libelle=Enveloppe,NomSQL=ENVELOPPE,IsChecked=0,Fonction=fLigne,Tri=tCroissant,HasDrillUpDown=0,IsVisible=-1,PositionSousTotal=ptPied,IsInsererLigne=0,IsInsererSautPage=0,IsLibelleDynamique=-1
*"Nom=Niveau II","Libelle=Niveau II",NomSQL=NIVEAU_I2,Fonction=fLigne,Tri=tCroissant,HasDrillUpDown=0,IsVisible=-1,PositionSousTotal=ptPied,SousTotal=aDefaut,IsInsererLigne=0,IsInsererSautPage=0,IsLibelleDynamique=-1*
*"Nom=Compte budgétaire","Libelle=Compte budgétaire",NomSQL=COMPTE_BUDG_TAIRE,IsChecked=0,Fonction=fLigne,Tri=tCroissant,HasDrillUpDown=0,IsVisible=-1,PositionSousTotal=ptPied,IsInsererLigne=0,IsInsererSautPage=0,IsLibelleDynamique=-1*
*"Nom=Désignation courte groupe de marchandises","Libelle=Désignation courte groupe de marchandises",NomSQL=D_SI0,IsChecked=0,Fonction=fLigne,Tri=tCroissant,HasDrillUpDown=0,IsVisible=-1,PositionSousTotal=ptPied,IsInsererLigne=0,IsInsererSautPage=0,IsLibelleDynamique=-1*~
~ChampColonneList:*"Nom=UB de regrpt LC","Libelle=UB de regrpt LC",NomSQL=UB_DE_REGRPT_LC,IsChecked=0,Fonction=fColonne,Tri=tCroissant,HasDrillUpDown=0,IsVisible=0,PositionSousTotal=ptPied,IsInsererLigne=0,IsInsererSautPage=0,IsLibelleDynamique=-1*
*"Nom=Regrpt d'UB LC","Libelle=Regrpt d'UB LC",NomSQL=REGRPT_D_UB_LC,IsChecked=0,Fonction=fColonne,Tri=tDecroissant,HasDrillUpDown=0,IsVisible=-1,PositionSousTotal=ptPied,SousTotal=aDefaut,IsInsererLigne=0,IsInsererSautPage=0,IsLibelleDynamique=-1*
*"Nom=UB de regrpt LC","Libelle=UB de regrpt LC",NomSQL=UB_DE_REGRPT_LC,IsChecked=0,Fonction=fColonne,Tri=tCroissant,HasDrillUpDown=0,IsVisible=-1,PositionSousTotal=ptPied,SousTotal=aDefaut,IsInsererLigne=0,IsInsererSautPage=0,IsLibelleDynamique=-1*~
~FiltreList:TmrFiltreReportGroupe,IsNot=0,Nom=Racine,OperateurLogique=opEt
*TmrFiltreReport,GroupeParent=Racine,IsNot=0,IsActif=-1,mrChamp=COMPTE_BUDG_TAIRE,Agregation=aAucune,Operateur=opCommencePar,IsAvecEmpty=0,IsTenirComptePrecedent=-1,Valeur1=60,ChoixType=cValeur,"Libelle=Compte budgétaire Commence par",IsAfficherFiltre=0*
*TmrFiltreReport,GroupeParent=Racine,IsNot=0,IsActif=-1,mrChamp=COMPTE_BUDG_TAIRE,Agregation=aAucune,Operateur=opDifferentDe,IsAvecEmpty=0,IsTenirComptePrecedent=-1,"Valeur1=6061,60611,60612,60613,60614,60617,60618,615,61521,61522,61523,61524,6155,61562",ChoixType=cValeur,"Libelle=Compte budgétaire Différent de",IsAfficherFiltre=0*
*TmrFiltreReport,GroupeParent=Racine,IsNot=0,IsActif=-1,mrChamp=TYPEMENT,Agregation=aAucune,Operateur=opEgal,IsAvecEmpty=0,IsTenirComptePrecedent=-1,"Valeur1=""100 UL Niveau 1"",Direction,""Direction hors Etabprinc""",ChoixType=cValeur,"Libelle=Type de structure de regroupement Egal à",IsAfficherFiltre=0*
*TmrFiltreReport,GroupeParent=Racine,IsNot=0,IsActif=0,mrChamp=COMPTE_BUDG_TAIRE,Agregation=aAucune,Operateur=opNeCommencePasPar,IsAvecEmpty=0,IsTenirComptePrecedent=-1,Valeur1=67,ChoixType=cValeur,"Libelle=Compte budgétaire Ne commence pas par",IsAfficherFiltre=0*
*TmrFiltreReport,GroupeParent=Racine,IsNot=0,IsActif=-1,mrChamp=COMPTE_BUDG_TAIRE,Agregation=aAucune,Operateur=opNeCommencePasPar,IsAvecEmpty=0,IsTenirComptePrecedent=-1,Valeur1=68,ChoixType=cValeur,"Libelle=Compte budgétaire Ne commence pas par",IsAfficherFiltre=0*
*TmrFiltreReport,GroupeParent=Racine,IsNot=0,IsActif=-1,mrChamp=COMPTE_BUDG_TAIRE,Agregation=aAucune,Operateur=opNeCommencePasPar,IsAvecEmpty=0,IsTenirComptePrecedent=-1,Valeur1=69,ChoixType=cValeur,"Libelle=Compte budgétaire Ne commence pas par",IsAfficherFiltre=0*
*TmrFiltreReport,GroupeParent=Racine,IsNot=0,IsActif=-1,mrChamp=COMPTE_BUDG_TAIRE,Agregation=aAucune,Operateur=opNeCommencePasPar,IsAvecEmpty=0,IsTenirComptePrecedent=-1,Valeur1=63,ChoixType=cValeur,"Libelle=Compte budgétaire Ne commence pas par",IsAfficherFiltre=0*
*TmrFiltreReport,GroupeParent=Racine,IsNot=0,IsActif=-1,mrChamp=COMPTE_BUDG_TAIRE,Agregation=aAucune,Operateur=opNeCommencePasPar,IsAvecEmpty=0,IsTenirComptePrecedent=-1,Valeur1=64,ChoixType=cValeur,"Libelle=Compte budgétaire Ne commence pas par",IsAfficherFiltre=0*~
FiltreHaving:TmrFiltreReportGroupe,IsNot=0,Nom=Racine,OperateurLogique=opEt
FormatType:fVert
rnpLigneValeur:Horz=ahGauche,Vert=avCentre,Orientation=oHorizontale,Degre=0,RenvoiL=0,PNom=Arial,PTaille=8,PCouleur=0,Fond=16764108,Masque=General,IsBordureActive=-1,BordH=epbMoyenne,BordB=epbMoyenne,BordG=epbMoyenne,BordD=epbMoyenne,BordIV=epbFine,BordIH=epbFine
rnpLigneSsTotal:Horz=ahGauche,Vert=avCentre,Orientation=oHorizontale,Degre=0,RenvoiL=0,PNom=Arial,PTaille=9,PCouleur=0,Fond=16751001,Masque=General,IsBordureActive=-1,BordH=epbFine,BordB=epbMoyenne,BordG=epbMoyenne,BordD=epbMoyenne,BordIV=epbFine,BordIH=epbFine
rnpLigneTotal:Horz=ahGauche,Vert=avCentre,Orientation=oHorizontale,Degre=0,RenvoiL=0,PNom=Arial,PTaille=10,PCouleur=16777215,Fond=10040115,Masque=General,IsBordureActive=-1,BordH=epbMoyenne,BordB=epbMoyenne,BordG=epbMoyenne,BordD=epbMoyenne,BordIV=epbFine,BordIH=epbFine
rnpLigneLibelle:Horz=ahGauche,Vert=avCentre,Orientation=oHorizontale,Degre=0,RenvoiL=0,PNom=Arial,PTaille=8,PCouleur=0,Fond=-16777211,Masque=@,IsBordureActive=0
rnpColonneValeur:Horz=ahCentre,Vert=avCentre,Orientation=oHorizontale,Degre=0,RenvoiL=-1,PNom=Arial,PTaille=8,PBold=-1,PCouleur=0,Fond=16764108,Masque=General,IsBordureActive=-1,BordH=epbMoyenne,BordB=epbMoyenne,BordG=epbMoyenne,BordD=epbMoyenne,BordIV=epbFine,BordIH=epbFine
rnpColonneSsTotal:Horz=ahCentre,Vert=avCentre,Orientation=oHorizontale,Degre=0,RenvoiL=0,PNom=Arial,PTaille=9,PCouleur=0,Fond=16751001,Masque=General,IsBordureActive=-1,BordH=epbMoyenne,BordB=epbMoyenne,BordG=epbFine,BordD=epbMoyenne,BordIV=epbFine,BordIH=epbFine
rnpColonneTotal:Horz=ahCentre,Vert=avCentre,Orientation=oHorizontale,Degre=0,RenvoiL=-1,PNom=Arial,PTaille=10,PCouleur=16777215,Fond=10040115,Masque=General,IsBordureActive=-1,BordH=epbMoyenne,BordB=epbMoyenne,BordG=epbMoyenne,BordD=epbMoyenne,BordIV=epbFine,BordIH=epbFine
rnpColonneLibelle:Horz=ahGauche,Vert=avCentre,Orientation=oHorizontale,Degre=0,RenvoiL=0,PNom=Arial,PTaille=8,PCouleur=0,Fond=-16777211,Masque=@,IsBordureActive=0
rnpIndicValeur:Horz=ahDroite,Vert=avCentre,Orientation=oHorizontale,Degre=0,RenvoiL=0,PNom=Arial,PTaille=8,PCouleur=0,Fond=16777215,"Masque=#,##0.00",IsBordureActive=-1,BordH=epbMoyenne,BordB=epbMoyenne,BordG=epbMoyenne,BordD=epbMoyenne,BordIV=epbFine,BordIH=epbFine
rnpIndicSsTotalLigne:Horz=ahDroite,Vert=avCentre,Orientation=oHorizontale,Degre=0,RenvoiL=0,PNom=Arial,PTaille=9,PCouleur=0,Fond=13434879,"Masque=#,##0.00",IsBordureActive=-1,BordH=epbMoyenne,BordB=epbMoyenne,BordG=epbFine,BordD=epbMoyenne,BordIV=epbFine,BordIH=epbFine
rnpIndicSsTotalColonne:Horz=ahDroite,Vert=avCentre,Orientation=oHorizontale,Degre=0,RenvoiL=0,PNom=Arial,PTaille=9,PCouleur=0,Fond=13434879,"Masque=#,##0.00",IsBordureActive=-1,BordH=epbFine,BordB=epbMoyenne,BordG=epbMoyenne,BordD=epbMoyenne,BordIV=epbFine,BordIH=epbFine
rnpIndicSsTotalCroise:Horz=ahDroite,Vert=avCentre,Orientation=oHorizontale,Degre=0,RenvoiL=0,PNom=Arial,PTaille=9,PCouleur=0,Fond=10092543,"Masque=#,##0.00",IsBordureActive=-1,BordH=epbFine,BordB=epbMoyenne,BordG=epbFine,BordD=epbMoyenne,BordIV=epbFine,BordIH=epbFine
rnpIndicTotalLigne:Horz=ahDroite,Vert=avCentre,Orientation=oHorizontale,Degre=0,RenvoiL=0,PNom=Arial,PTaille=9,PCouleur=0,Fond=16764108,"Masque=#,##0.00",IsBordureActive=-1,BordH=epbMoyenne,BordB=epbMoyenne,BordG=epbMoyenne,BordD=epbMoyenne,BordIV=epbFine,BordIH=epbFine
rnpIndicTotalColonne:Horz=ahDroite,Vert=avCentre,Orientation=oHorizontale,Degre=0,RenvoiL=0,PNom=Arial,PTaille=9,PCouleur=0,Fond=16764108,"Masque=#,##0.00",IsBordureActive=-1,BordH=epbMoyenne,BordB=epbMoyenne,BordG=epbMoyenne,BordD=epbMoyenne,BordIV=epbFine,BordIH=epbFine
rnpIndicTotalSsTotalLigne:Horz=ahDroite,Vert=avCentre,Orientation=oHorizontale,Degre=0,RenvoiL=0,PNom=Arial,PTaille=9,PCouleur=0,Fond=16751001,"Masque=#,##0.00",IsBordureActive=-1,BordH=epbFine,BordB=epbMoyenne,BordG=epbMoyenne,BordD=epbMoyenne,BordIV=epbFine,BordIH=epbFine
rnpIndicTotalSsTotalColonne:Horz=ahDroite,Vert=avCentre,Orientation=oHorizontale,Degre=0,RenvoiL=0,PNom=Arial,PTaille=9,PCouleur=0,Fond=16751001,"Masque=#,##0.00",IsBordureActive=-1,BordH=epbMoyenne,BordB=epbMoyenne,BordG=epbFine,BordD=epbMoyenne,BordIV=epbFine,BordIH=epbFine
rnpIndicTotalCroise:Horz=ahDroite,Vert=avCentre,Orientation=oHorizontale,Degre=0,RenvoiL=0,PNom=Arial,PTaille=10,PCouleur=16777215,Fond=10040115,"Masque=#,##0.00",IsBordureActive=-1,BordH=epbMoyenne,BordB=epbMoyenne,BordG=epbMoyenne,BordD=epbMoyenne,BordIV=epbFine,BordIH=epbFine
rnpLibelleFiltreRupture:Horz=ahGauche,Vert=avCentre,Orientation=oHorizontale,Degre=0,RenvoiL=0,PNom=Arial,PTaille=8,PCouleur=2646607,Fond=-16777211,ColorBord=3969910,Masque=@,IsBordureActive=0
rnpValeurFiltreRupture:Horz=ahGauche,Vert=avCentre,Orientation=oHorizontale,Degre=0,RenvoiL=0,PNom=Arial,PTaille=8,PCouleur=3969910,Fond=-16777211,ColorBord=3969910,Masque=@,IsBordureActive=0
</t>
        </r>
      </text>
    </comment>
    <comment ref="T50" authorId="0">
      <text>
        <r>
          <rPr>
            <b/>
            <sz val="9"/>
            <color indexed="81"/>
            <rFont val="Tahoma"/>
            <family val="2"/>
          </rPr>
          <t xml:space="preserve">MyReport5.9.0.0
Version:7.1.0.3
EtatType:etTableau
Largeur:2
Hauteur:2
LargeurLigne:1
HauteurColonne:0
TitreList:Id=Aucune
IsAFormater:-1
IsAffecterMasque:-1
NombreRupture:0
CountFiltreRupture:0
HasRupture:0
HasListe:0
~Dossier:Budgétaire UL~
~Modele:DW/Budgétaire UL/Bud_2011~
DateDernierETL:41304,6673959028
IsHorodate:0
IsHorodateMax:-1
IsAutoFit:0
NombreLignePourCombobox:1
IsMajValeurAuto:-1
NbreLigneMaxFormatZebre:100
IsAjoutSupprLigne:0
IsAjoutSupprColonne:0
DispositionFiltreRupture:dfrLibelleSurValeur
IsMaitre:0
IsDetail:0
IsMultiReport:0
IsSousReport:0
IsExecuterAvecGraphe:0
DistanceHauteurRupture:2
DistanceLargeurRupture:1
IsAfficheLibelleLigne:0
IsAfficheLibelleColonne:0
IsAfficheLibelleIndicateur:0
AlignIndicateurTableau:alColonne
IsFusion:-1
CountDrillUpLigne:0
CountDrillUpCol:0
PositionTotalLigne:ptTete
TotalColonne:aDefaut
PositionTotalColonne:ptTete
ChampIndicateurList:Nom=Réalisé,Libelle=Réalisé,NomSQL=R_ALIS_,Fonction=fIndicateur,Agregation=aSomme,"Masque=#,##0.00",Affichage=aValeur,IsRefL=0,IsRefC=0,IsRefI=0,IsLibelleDynamique=-1
~ChampLigneList:Nom=Enveloppe,Libelle=Enveloppe,NomSQL=ENVELOPPE,IsChecked=0,Fonction=fLigne,Tri=tCroissant,HasDrillUpDown=0,IsVisible=-1,PositionSousTotal=ptPied,IsInsererLigne=0,IsInsererSautPage=0,IsLibelleDynamique=-1
*"Nom=Niveau II","Libelle=Niveau II",NomSQL=NIVEAU_I2,Fonction=fLigne,Tri=tCroissant,HasDrillUpDown=0,IsVisible=-1,PositionSousTotal=ptPied,SousTotal=aDefaut,IsInsererLigne=0,IsInsererSautPage=0,IsLibelleDynamique=-1*
*"Nom=Compte budgétaire","Libelle=Compte budgétaire",NomSQL=COMPTE_BUDG_TAIRE,IsChecked=0,Fonction=fLigne,Tri=tCroissant,HasDrillUpDown=0,IsVisible=-1,PositionSousTotal=ptPied,IsInsererLigne=0,IsInsererSautPage=0,IsLibelleDynamique=-1*
*"Nom=Désignation courte groupe de marchandises","Libelle=Désignation courte groupe de marchandises",NomSQL=D_SI0,IsChecked=0,Fonction=fLigne,Tri=tCroissant,HasDrillUpDown=0,IsVisible=-1,PositionSousTotal=ptPied,IsInsererLigne=0,IsInsererSautPage=0,IsLibelleDynamique=-1*~
~ChampColonneList:*"Nom=UB de regrpt LC","Libelle=UB de regrpt LC",NomSQL=UB_DE_REGRPT_LC,IsChecked=0,Fonction=fColonne,Tri=tCroissant,HasDrillUpDown=0,IsVisible=0,PositionSousTotal=ptPied,IsInsererLigne=0,IsInsererSautPage=0,IsLibelleDynamique=-1*
*"Nom=Regrpt d'UB LC","Libelle=Regrpt d'UB LC",NomSQL=REGRPT_D_UB_LC,IsChecked=0,Fonction=fColonne,Tri=tDecroissant,HasDrillUpDown=0,IsVisible=-1,PositionSousTotal=ptPied,SousTotal=aDefaut,IsInsererLigne=0,IsInsererSautPage=0,IsLibelleDynamique=-1*
*"Nom=UB de regrpt LC","Libelle=UB de regrpt LC",NomSQL=UB_DE_REGRPT_LC,IsChecked=0,Fonction=fColonne,Tri=tCroissant,HasDrillUpDown=0,IsVisible=-1,PositionSousTotal=ptPied,SousTotal=aDefaut,IsInsererLigne=0,IsInsererSautPage=0,IsLibelleDynamique=-1*~
~FiltreList:TmrFiltreReportGroupe,IsNot=0,Nom=Racine,OperateurLogique=opEt
*TmrFiltreReport,GroupeParent=Racine,IsNot=0,IsActif=-1,mrChamp=COMPTE_BUDG_TAIRE,Agregation=aAucune,Operateur=opCommencePar,IsAvecEmpty=0,IsTenirComptePrecedent=-1,Valeur1=60,ChoixType=cValeur,"Libelle=Compte budgétaire Commence par",IsAfficherFiltre=0*
*TmrFiltreReport,GroupeParent=Racine,IsNot=0,IsActif=-1,mrChamp=COMPTE_BUDG_TAIRE,Agregation=aAucune,Operateur=opDifferentDe,IsAvecEmpty=0,IsTenirComptePrecedent=-1,"Valeur1=6061,60611,60612,60613,60614,60617,60618,615,61521,61522,61523,61524,6155,61562",ChoixType=cValeur,"Libelle=Compte budgétaire Différent de",IsAfficherFiltre=0*
*TmrFiltreReport,GroupeParent=Racine,IsNot=0,IsActif=-1,mrChamp=TYPEMENT,Agregation=aAucune,Operateur=opEgal,IsAvecEmpty=0,IsTenirComptePrecedent=-1,"Valeur1=""100 UL Niveau 1"",Direction,""Direction hors Etabprinc""",ChoixType=cValeur,"Libelle=Type de structure de regroupement Egal à",IsAfficherFiltre=0*
*TmrFiltreReport,GroupeParent=Racine,IsNot=0,IsActif=0,mrChamp=COMPTE_BUDG_TAIRE,Agregation=aAucune,Operateur=opNeCommencePasPar,IsAvecEmpty=0,IsTenirComptePrecedent=-1,Valeur1=67,ChoixType=cValeur,"Libelle=Compte budgétaire Ne commence pas par",IsAfficherFiltre=0*
*TmrFiltreReport,GroupeParent=Racine,IsNot=0,IsActif=-1,mrChamp=COMPTE_BUDG_TAIRE,Agregation=aAucune,Operateur=opNeCommencePasPar,IsAvecEmpty=0,IsTenirComptePrecedent=-1,Valeur1=68,ChoixType=cValeur,"Libelle=Compte budgétaire Ne commence pas par",IsAfficherFiltre=0*
*TmrFiltreReport,GroupeParent=Racine,IsNot=0,IsActif=-1,mrChamp=COMPTE_BUDG_TAIRE,Agregation=aAucune,Operateur=opNeCommencePasPar,IsAvecEmpty=0,IsTenirComptePrecedent=-1,Valeur1=69,ChoixType=cValeur,"Libelle=Compte budgétaire Ne commence pas par",IsAfficherFiltre=0*
*TmrFiltreReport,GroupeParent=Racine,IsNot=0,IsActif=-1,mrChamp=COMPTE_BUDG_TAIRE,Agregation=aAucune,Operateur=opNeCommencePasPar,IsAvecEmpty=0,IsTenirComptePrecedent=-1,Valeur1=63,ChoixType=cValeur,"Libelle=Compte budgétaire Ne commence pas par",IsAfficherFiltre=0*
*TmrFiltreReport,GroupeParent=Racine,IsNot=0,IsActif=-1,mrChamp=COMPTE_BUDG_TAIRE,Agregation=aAucune,Operateur=opNeCommencePasPar,IsAvecEmpty=0,IsTenirComptePrecedent=-1,Valeur1=64,ChoixType=cValeur,"Libelle=Compte budgétaire Ne commence pas par",IsAfficherFiltre=0*~
FiltreHaving:TmrFiltreReportGroupe,IsNot=0,Nom=Racine,OperateurLogique=opEt
FormatType:fVert
rnpLigneValeur:Horz=ahGauche,Vert=avCentre,Orientation=oHorizontale,Degre=0,RenvoiL=0,PNom=Arial,PTaille=8,PCouleur=0,Fond=16764108,Masque=General,IsBordureActive=-1,BordH=epbMoyenne,BordB=epbMoyenne,BordG=epbMoyenne,BordD=epbMoyenne,BordIV=epbFine,BordIH=epbFine
rnpLigneSsTotal:Horz=ahGauche,Vert=avCentre,Orientation=oHorizontale,Degre=0,RenvoiL=0,PNom=Arial,PTaille=9,PCouleur=0,Fond=16751001,Masque=General,IsBordureActive=-1,BordH=epbFine,BordB=epbMoyenne,BordG=epbMoyenne,BordD=epbMoyenne,BordIV=epbFine,BordIH=epbFine
rnpLigneTotal:Horz=ahGauche,Vert=avCentre,Orientation=oHorizontale,Degre=0,RenvoiL=0,PNom=Arial,PTaille=10,PCouleur=16777215,Fond=10040115,Masque=General,IsBordureActive=-1,BordH=epbMoyenne,BordB=epbMoyenne,BordG=epbMoyenne,BordD=epbMoyenne,BordIV=epbFine,BordIH=epbFine
rnpLigneLibelle:Horz=ahGauche,Vert=avCentre,Orientation=oHorizontale,Degre=0,RenvoiL=0,PNom=Arial,PTaille=8,PCouleur=0,Fond=-16777211,Masque=@,IsBordureActive=0
rnpColonneValeur:Horz=ahCentre,Vert=avCentre,Orientation=oHorizontale,Degre=0,RenvoiL=-1,PNom=Arial,PTaille=8,PBold=-1,PCouleur=0,Fond=16764108,Masque=General,IsBordureActive=-1,BordH=epbMoyenne,BordB=epbMoyenne,BordG=epbMoyenne,BordD=epbMoyenne,BordIV=epbFine,BordIH=epbFine
rnpColonneSsTotal:Horz=ahCentre,Vert=avCentre,Orientation=oHorizontale,Degre=0,RenvoiL=0,PNom=Arial,PTaille=9,PCouleur=0,Fond=16751001,Masque=General,IsBordureActive=-1,BordH=epbMoyenne,BordB=epbMoyenne,BordG=epbFine,BordD=epbMoyenne,BordIV=epbFine,BordIH=epbFine
rnpColonneTotal:Horz=ahCentre,Vert=avCentre,Orientation=oHorizontale,Degre=0,RenvoiL=-1,PNom=Arial,PTaille=10,PCouleur=16777215,Fond=10040115,Masque=General,IsBordureActive=-1,BordH=epbMoyenne,BordB=epbMoyenne,BordG=epbMoyenne,BordD=epbMoyenne,BordIV=epbFine,BordIH=epbFine
rnpColonneLibelle:Horz=ahGauche,Vert=avCentre,Orientation=oHorizontale,Degre=0,RenvoiL=0,PNom=Arial,PTaille=8,PCouleur=0,Fond=-16777211,Masque=@,IsBordureActive=0
rnpIndicValeur:Horz=ahDroite,Vert=avCentre,Orientation=oHorizontale,Degre=0,RenvoiL=0,PNom=Arial,PTaille=8,PCouleur=0,Fond=16777215,"Masque=#,##0.00",IsBordureActive=-1,BordH=epbMoyenne,BordB=epbMoyenne,BordG=epbMoyenne,BordD=epbMoyenne,BordIV=epbFine,BordIH=epbFine
rnpIndicSsTotalLigne:Horz=ahDroite,Vert=avCentre,Orientation=oHorizontale,Degre=0,RenvoiL=0,PNom=Arial,PTaille=9,PCouleur=0,Fond=13434879,"Masque=#,##0.00",IsBordureActive=-1,BordH=epbMoyenne,BordB=epbMoyenne,BordG=epbFine,BordD=epbMoyenne,BordIV=epbFine,BordIH=epbFine
rnpIndicSsTotalColonne:Horz=ahDroite,Vert=avCentre,Orientation=oHorizontale,Degre=0,RenvoiL=0,PNom=Arial,PTaille=9,PCouleur=0,Fond=13434879,"Masque=#,##0.00",IsBordureActive=-1,BordH=epbFine,BordB=epbMoyenne,BordG=epbMoyenne,BordD=epbMoyenne,BordIV=epbFine,BordIH=epbFine
rnpIndicSsTotalCroise:Horz=ahDroite,Vert=avCentre,Orientation=oHorizontale,Degre=0,RenvoiL=0,PNom=Arial,PTaille=9,PCouleur=0,Fond=10092543,"Masque=#,##0.00",IsBordureActive=-1,BordH=epbFine,BordB=epbMoyenne,BordG=epbFine,BordD=epbMoyenne,BordIV=epbFine,BordIH=epbFine
rnpIndicTotalLigne:Horz=ahDroite,Vert=avCentre,Orientation=oHorizontale,Degre=0,RenvoiL=0,PNom=Arial,PTaille=9,PCouleur=0,Fond=16764108,"Masque=#,##0.00",IsBordureActive=-1,BordH=epbMoyenne,BordB=epbMoyenne,BordG=epbMoyenne,BordD=epbMoyenne,BordIV=epbFine,BordIH=epbFine
rnpIndicTotalColonne:Horz=ahDroite,Vert=avCentre,Orientation=oHorizontale,Degre=0,RenvoiL=0,PNom=Arial,PTaille=9,PCouleur=0,Fond=16764108,"Masque=#,##0.00",IsBordureActive=-1,BordH=epbMoyenne,BordB=epbMoyenne,BordG=epbMoyenne,BordD=epbMoyenne,BordIV=epbFine,BordIH=epbFine
rnpIndicTotalSsTotalLigne:Horz=ahDroite,Vert=avCentre,Orientation=oHorizontale,Degre=0,RenvoiL=0,PNom=Arial,PTaille=9,PCouleur=0,Fond=16751001,"Masque=#,##0.00",IsBordureActive=-1,BordH=epbFine,BordB=epbMoyenne,BordG=epbMoyenne,BordD=epbMoyenne,BordIV=epbFine,BordIH=epbFine
rnpIndicTotalSsTotalColonne:Horz=ahDroite,Vert=avCentre,Orientation=oHorizontale,Degre=0,RenvoiL=0,PNom=Arial,PTaille=9,PCouleur=0,Fond=16751001,"Masque=#,##0.00",IsBordureActive=-1,BordH=epbMoyenne,BordB=epbMoyenne,BordG=epbFine,BordD=epbMoyenne,BordIV=epbFine,BordIH=epbFine
rnpIndicTotalCroise:Horz=ahDroite,Vert=avCentre,Orientation=oHorizontale,Degre=0,RenvoiL=0,PNom=Arial,PTaille=10,PCouleur=16777215,Fond=10040115,"Masque=#,##0.00",IsBordureActive=-1,BordH=epbMoyenne,BordB=epbMoyenne,BordG=epbMoyenne,BordD=epbMoyenne,BordIV=epbFine,BordIH=epbFine
rnpLibelleFiltreRupture:Horz=ahGauche,Vert=avCentre,Orientation=oHorizontale,Degre=0,RenvoiL=0,PNom=Arial,PTaille=8,PCouleur=2646607,Fond=-16777211,ColorBord=3969910,Masque=@,IsBordureActive=0
rnpValeurFiltreRupture:Horz=ahGauche,Vert=avCentre,Orientation=oHorizontale,Degre=0,RenvoiL=0,PNom=Arial,PTaille=8,PCouleur=3969910,Fond=-16777211,ColorBord=3969910,Masque=@,IsBordureActive=0
</t>
        </r>
      </text>
    </comment>
    <comment ref="B53" authorId="0">
      <text>
        <r>
          <rPr>
            <b/>
            <sz val="9"/>
            <color indexed="81"/>
            <rFont val="Tahoma"/>
            <family val="2"/>
          </rPr>
          <t xml:space="preserve">MyReport5.9.0.0
Version:7.1.0.3
EtatType:etTableau
Largeur:2
Hauteur:5
LargeurLigne:1
HauteurColonne:0
TitreList:Id=Aucune
IsAFormater:-1
IsAffecterMasque:-1
NombreRupture:0
CountFiltreRupture:0
HasRupture:0
HasListe:0
~Dossier:Budgétaire UL~
~Modele:DW/Budgétaire UL/Bud_2011~
DateDernierETL:41304,6673959028
IsHorodate:0
IsHorodateMax:-1
IsAutoFit:0
NombreLignePourCombobox:1
IsMajValeurAuto:-1
NbreLigneMaxFormatZebre:100
IsAjoutSupprLigne:0
IsAjoutSupprColonne:0
DispositionFiltreRupture:dfrLibelleSurValeur
IsMaitre:0
IsDetail:0
IsMultiReport:0
IsSousReport:0
IsExecuterAvecGraphe:0
DistanceHauteurRupture:2
DistanceLargeurRupture:1
IsAfficheLibelleLigne:0
IsAfficheLibelleColonne:0
IsAfficheLibelleIndicateur:0
AlignIndicateurTableau:alColonne
IsFusion:-1
CountDrillUpLigne:0
CountDrillUpCol:0
PositionTotalLigne:ptTete
TotalColonne:aDefaut
PositionTotalColonne:ptTete
ChampIndicateurList:Nom=Réalisé,Libelle=Réalisé,NomSQL=R_ALIS_,Fonction=fIndicateur,Agregation=aSomme,"Masque=#,##0.00",Affichage=aValeur,IsRefL=0,IsRefC=0,IsRefI=0,IsLibelleDynamique=-1
~ChampLigneList:Nom=Enveloppe,Libelle=Enveloppe,NomSQL=ENVELOPPE,IsChecked=0,Fonction=fLigne,Tri=tCroissant,HasDrillUpDown=0,IsVisible=-1,PositionSousTotal=ptPied,IsInsererLigne=0,IsInsererSautPage=0,IsLibelleDynamique=-1
*"Nom=Niveau II","Libelle=Niveau II",NomSQL=NIVEAU_I2,Fonction=fLigne,Tri=tCroissant,HasDrillUpDown=0,IsVisible=-1,PositionSousTotal=ptPied,SousTotal=aDefaut,IsInsererLigne=0,IsInsererSautPage=0,IsLibelleDynamique=-1*
*"Nom=Compte budgétaire","Libelle=Compte budgétaire",NomSQL=COMPTE_BUDG_TAIRE,IsChecked=0,Fonction=fLigne,Tri=tCroissant,HasDrillUpDown=0,IsVisible=-1,PositionSousTotal=ptPied,IsInsererLigne=0,IsInsererSautPage=0,IsLibelleDynamique=-1*
*"Nom=Désignation courte groupe de marchandises","Libelle=Désignation courte groupe de marchandises",NomSQL=D_SI0,IsChecked=0,Fonction=fLigne,Tri=tCroissant,HasDrillUpDown=0,IsVisible=-1,PositionSousTotal=ptPied,IsInsererLigne=0,IsInsererSautPage=0,IsLibelleDynamique=-1*~
~ChampColonneList:*"Nom=UB de regrpt LC","Libelle=UB de regrpt LC",NomSQL=UB_DE_REGRPT_LC,IsChecked=0,Fonction=fColonne,Tri=tCroissant,HasDrillUpDown=0,IsVisible=-1,PositionSousTotal=ptPied,IsInsererLigne=0,IsInsererSautPage=0,IsLibelleDynamique=-1*
*"Nom=Regrpt d'UB LC","Libelle=Regrpt d'UB LC",NomSQL=REGRPT_D_UB_LC,IsChecked=0,Fonction=fColonne,Tri=tCroissant,HasDrillUpDown=0,IsVisible=-1,PositionSousTotal=ptPied,SousTotal=aDefaut,IsInsererLigne=0,IsInsererSautPage=0,IsLibelleDynamique=-1*
*"Nom=UB de regrpt LC","Libelle=UB de regrpt LC",NomSQL=UB_DE_REGRPT_LC,IsChecked=0,Fonction=fColonne,Tri=tDecroissant,HasDrillUpDown=0,IsVisible=-1,PositionSousTotal=ptPied,SousTotal=aDefaut,IsInsererLigne=0,IsInsererSautPage=0,IsLibelleDynamique=-1*
*"Nom=Type de structure de regroupement","Libelle=Type de structure de regroupement",NomSQL=TYPEMENT,IsChecked=0,Fonction=fColonne,Tri=tCroissant,HasDrillUpDown=0,IsVisible=-1,PositionSousTotal=ptPied,IsInsererLigne=0,IsInsererSautPage=0,IsLibelleDynamique=-1*~
~FiltreList:TmrFiltreReportGroupe,IsNot=0,Nom=Racine,OperateurLogique=opEt
*TmrFiltreReport,GroupeParent=Racine,IsNot=0,IsActif=-1,mrChamp=COMPTE_BUDG_TAIRE,Agregation=aAucune,Operateur=opCommencePar,IsAvecEmpty=0,IsTenirComptePrecedent=-1,Valeur1=6,ChoixType=cValeur,"Libelle=Compte budgétaire Commence par",IsAfficherFiltre=0*
*TmrFiltreReport,GroupeParent=Racine,IsNot=0,IsActif=-1,mrChamp=COMPTE_BUDG_TAIRE,Agregation=aAucune,Operateur=opDifferentDe,IsAvecEmpty=0,IsTenirComptePrecedent=-1,"Valeur1=6061,60611,60612,60613,60614,60617,60618,615,61521,61522,61523,61524,6155,61562,618,6181,6183,61831,618311,618312,61832,618321,618322,61833,618331,618332",ChoixType=cValeur,"Libelle=Compte budgétaire Différent de",IsAfficherFiltre=0*
*TmrFiltreReport,GroupeParent=Racine,IsNot=0,IsActif=-1,mrChamp=TYPEMENT,Agregation=aAucune,Operateur=opEgal,IsAvecEmpty=0,IsTenirComptePrecedent=-1,"Valeur1=""100 UL Niveau 1"",Direction,""Direction hors Etabprinc""",ChoixType=cValeur,"Libelle=Type de structure de regroupement Egal à",IsAfficherFiltre=0*
*TmrFiltreReport,GroupeParent=Racine,IsNot=0,IsActif=-1,mrChamp=COMPTE_BUDG_TAIRE,Agregation=aAucune,Operateur=opNeCommencePasPar,IsAvecEmpty=0,IsTenirComptePrecedent=-1,Valeur1=67,ChoixType=cValeur,"Libelle=Compte budgétaire Ne commence pas par",IsAfficherFiltre=0*
*TmrFiltreReport,GroupeParent=Racine,IsNot=0,IsActif=-1,mrChamp=COMPTE_BUDG_TAIRE,Agregation=aAucune,Operateur=opNeCommencePasPar,IsAvecEmpty=0,IsTenirComptePrecedent=-1,Valeur1=68,ChoixType=cValeur,"Libelle=Compte budgétaire Ne commence pas par",IsAfficherFiltre=0*
*TmrFiltreReport,GroupeParent=Racine,IsNot=0,IsActif=-1,mrChamp=COMPTE_BUDG_TAIRE,Agregation=aAucune,Operateur=opNeCommencePasPar,IsAvecEmpty=0,IsTenirComptePrecedent=-1,Valeur1=69,ChoixType=cValeur,"Libelle=Compte budgétaire Ne commence pas par",IsAfficherFiltre=0*
*TmrFiltreReport,GroupeParent=Racine,IsNot=0,IsActif=-1,mrChamp=COMPTE_BUDG_TAIRE,Agregation=aAucune,Operateur=opNeCommencePasPar,IsAvecEmpty=0,IsTenirComptePrecedent=-1,Valeur1=63,ChoixType=cValeur,"Libelle=Compte budgétaire Ne commence pas par",IsAfficherFiltre=0*
*TmrFiltreReport,GroupeParent=Racine,IsNot=0,IsActif=-1,mrChamp=COMPTE_BUDG_TAIRE,Agregation=aAucune,Operateur=opNeCommencePasPar,IsAvecEmpty=0,IsTenirComptePrecedent=-1,Valeur1=64,ChoixType=cValeur,"Libelle=Compte budgétaire Ne commence pas par",IsAfficherFiltre=0*
*TmrFiltreReport,GroupeParent=Racine,IsNot=0,IsActif=-1,mrChamp=COMPTE_BUDG_TAIRE,Agregation=aAucune,Operateur=opNeCommencePasPar,IsAvecEmpty=0,IsTenirComptePrecedent=-1,Valeur1=60,ChoixType=cValeur,"Libelle=Compte budgétaire Ne commence pas par",IsAfficherFiltre=0*~
FiltreHaving:TmrFiltreReportGroupe,IsNot=0,Nom=Racine,OperateurLogique=opEt
FormatType:fVert
rnpLigneValeur:Horz=ahGauche,Vert=avCentre,Orientation=oHorizontale,Degre=0,RenvoiL=0,PNom=Arial,PTaille=8,PCouleur=0,Fond=16764108,Masque=General,IsBordureActive=-1,BordH=epbMoyenne,BordB=epbMoyenne,BordG=epbMoyenne,BordD=epbMoyenne,BordIV=epbFine,BordIH=epbFine
rnpLigneSsTotal:Horz=ahGauche,Vert=avCentre,Orientation=oHorizontale,Degre=0,RenvoiL=0,PNom=Arial,PTaille=9,PCouleur=0,Fond=16751001,Masque=General,IsBordureActive=-1,BordH=epbFine,BordB=epbMoyenne,BordG=epbMoyenne,BordD=epbMoyenne,BordIV=epbFine,BordIH=epbFine
rnpLigneTotal:Horz=ahGauche,Vert=avCentre,Orientation=oHorizontale,Degre=0,RenvoiL=0,PNom=Arial,PTaille=10,PCouleur=16777215,Fond=10040115,Masque=General,IsBordureActive=-1,BordH=epbMoyenne,BordB=epbMoyenne,BordG=epbMoyenne,BordD=epbMoyenne,BordIV=epbFine,BordIH=epbFine
rnpLigneLibelle:Horz=ahGauche,Vert=avCentre,Orientation=oHorizontale,Degre=0,RenvoiL=0,PNom=Arial,PTaille=8,PCouleur=0,Fond=-16777211,Masque=@,IsBordureActive=0
rnpColonneValeur:Horz=ahCentre,Vert=avCentre,Orientation=oHorizontale,Degre=0,RenvoiL=-1,PNom=Arial,PTaille=8,PBold=-1,PCouleur=0,Fond=16764108,Masque=General,IsBordureActive=-1,BordH=epbMoyenne,BordB=epbMoyenne,BordG=epbMoyenne,BordD=epbMoyenne,BordIV=epbFine,BordIH=epbFine
rnpColonneSsTotal:Horz=ahCentre,Vert=avCentre,Orientation=oHorizontale,Degre=0,RenvoiL=0,PNom=Arial,PTaille=9,PCouleur=0,Fond=16751001,Masque=General,IsBordureActive=-1,BordH=epbMoyenne,BordB=epbMoyenne,BordG=epbFine,BordD=epbMoyenne,BordIV=epbFine,BordIH=epbFine
rnpColonneTotal:Horz=ahCentre,Vert=avCentre,Orientation=oHorizontale,Degre=0,RenvoiL=-1,PNom=Arial,PTaille=10,PCouleur=16777215,Fond=10040115,Masque=General,IsBordureActive=-1,BordH=epbMoyenne,BordB=epbMoyenne,BordG=epbMoyenne,BordD=epbMoyenne,BordIV=epbFine,BordIH=epbFine
rnpColonneLibelle:Horz=ahGauche,Vert=avCentre,Orientation=oHorizontale,Degre=0,RenvoiL=0,PNom=Arial,PTaille=8,PCouleur=0,Fond=-16777211,Masque=@,IsBordureActive=0
rnpIndicValeur:Horz=ahDroite,Vert=avCentre,Orientation=oHorizontale,Degre=0,RenvoiL=0,PNom=Arial,PTaille=8,PCouleur=0,Fond=16777215,"Masque=#,##0.00",IsBordureActive=-1,BordH=epbMoyenne,BordB=epbMoyenne,BordG=epbMoyenne,BordD=epbMoyenne,BordIV=epbFine,BordIH=epbFine
rnpIndicSsTotalLigne:Horz=ahDroite,Vert=avCentre,Orientation=oHorizontale,Degre=0,RenvoiL=0,PNom=Arial,PTaille=9,PCouleur=0,Fond=13434879,"Masque=#,##0.00",IsBordureActive=-1,BordH=epbMoyenne,BordB=epbMoyenne,BordG=epbFine,BordD=epbMoyenne,BordIV=epbFine,BordIH=epbFine
rnpIndicSsTotalColonne:Horz=ahDroite,Vert=avCentre,Orientation=oHorizontale,Degre=0,RenvoiL=0,PNom=Arial,PTaille=9,PCouleur=0,Fond=13434879,"Masque=#,##0.00",IsBordureActive=-1,BordH=epbFine,BordB=epbMoyenne,BordG=epbMoyenne,BordD=epbMoyenne,BordIV=epbFine,BordIH=epbFine
rnpIndicSsTotalCroise:Horz=ahDroite,Vert=avCentre,Orientation=oHorizontale,Degre=0,RenvoiL=0,PNom=Arial,PTaille=9,PCouleur=0,Fond=10092543,"Masque=#,##0.00",IsBordureActive=-1,BordH=epbFine,BordB=epbMoyenne,BordG=epbFine,BordD=epbMoyenne,BordIV=epbFine,BordIH=epbFine
rnpIndicTotalLigne:Horz=ahDroite,Vert=avCentre,Orientation=oHorizontale,Degre=0,RenvoiL=0,PNom=Arial,PTaille=9,PCouleur=0,Fond=16764108,"Masque=#,##0.00",IsBordureActive=-1,BordH=epbMoyenne,BordB=epbMoyenne,BordG=epbMoyenne,BordD=epbMoyenne,BordIV=epbFine,BordIH=epbFine
rnpIndicTotalColonne:Horz=ahDroite,Vert=avCentre,Orientation=oHorizontale,Degre=0,RenvoiL=0,PNom=Arial,PTaille=9,PCouleur=0,Fond=16764108,"Masque=#,##0.00",IsBordureActive=-1,BordH=epbMoyenne,BordB=epbMoyenne,BordG=epbMoyenne,BordD=epbMoyenne,BordIV=epbFine,BordIH=epbFine
rnpIndicTotalSsTotalLigne:Horz=ahDroite,Vert=avCentre,Orientation=oHorizontale,Degre=0,RenvoiL=0,PNom=Arial,PTaille=9,PCouleur=0,Fond=16751001,"Masque=#,##0.00",IsBordureActive=-1,BordH=epbFine,BordB=epbMoyenne,BordG=epbMoyenne,BordD=epbMoyenne,BordIV=epbFine,BordIH=epbFine
rnpIndicTotalSsTotalColonne:Horz=ahDroite,Vert=avCentre,Orientation=oHorizontale,Degre=0,RenvoiL=0,PNom=Arial,PTaille=9,PCouleur=0,Fond=16751001,"Masque=#,##0.00",IsBordureActive=-1,BordH=epbMoyenne,BordB=epbMoyenne,BordG=epbFine,BordD=epbMoyenne,BordIV=epbFine,BordIH=epbFine
rnpIndicTotalCroise:Horz=ahDroite,Vert=avCentre,Orientation=oHorizontale,Degre=0,RenvoiL=0,PNom=Arial,PTaille=10,PCouleur=16777215,Fond=10040115,"Masque=#,##0.00",IsBordureActive=-1,BordH=epbMoyenne,BordB=epbMoyenne,BordG=epbMoyenne,BordD=epbMoyenne,BordIV=epbFine,BordIH=epbFine
rnpLibelleFiltreRupture:Horz=ahGauche,Vert=avCentre,Orientation=oHorizontale,Degre=0,RenvoiL=0,PNom=Arial,PTaille=8,PCouleur=2646607,Fond=-16777211,ColorBord=3969910,Masque=@,IsBordureActive=0
rnpValeurFiltreRupture:Horz=ahGauche,Vert=avCentre,Orientation=oHorizontale,Degre=0,RenvoiL=0,PNom=Arial,PTaille=8,PCouleur=3969910,Fond=-16777211,ColorBord=3969910,Masque=@,IsBordureActive=0
</t>
        </r>
      </text>
    </comment>
    <comment ref="E53" authorId="0">
      <text>
        <r>
          <rPr>
            <b/>
            <sz val="9"/>
            <color indexed="81"/>
            <rFont val="Tahoma"/>
            <family val="2"/>
          </rPr>
          <t xml:space="preserve">MyReport5.9.0.0
Version:7.1.0.3
EtatType:etTableau
Largeur:2
Hauteur:5
LargeurLigne:1
HauteurColonne:0
TitreList:Id=Aucune
IsAFormater:-1
IsAffecterMasque:-1
NombreRupture:0
CountFiltreRupture:0
HasRupture:0
HasListe:0
~Dossier:Budgétaire UL~
~Modele:DW/Budgétaire UL/Bud_2011~
DateDernierETL:41304,6673959028
IsHorodate:0
IsHorodateMax:-1
IsAutoFit:0
NombreLignePourCombobox:1
IsMajValeurAuto:-1
NbreLigneMaxFormatZebre:100
IsAjoutSupprLigne:0
IsAjoutSupprColonne:0
DispositionFiltreRupture:dfrLibelleSurValeur
IsMaitre:0
IsDetail:0
IsMultiReport:0
IsSousReport:0
IsExecuterAvecGraphe:0
DistanceHauteurRupture:2
DistanceLargeurRupture:1
IsAfficheLibelleLigne:0
IsAfficheLibelleColonne:0
IsAfficheLibelleIndicateur:0
AlignIndicateurTableau:alColonne
IsFusion:-1
CountDrillUpLigne:0
CountDrillUpCol:0
PositionTotalLigne:ptTete
TotalColonne:aDefaut
PositionTotalColonne:ptTete
ChampIndicateurList:Nom=Réalisé,Libelle=Réalisé,NomSQL=R_ALIS_,Fonction=fIndicateur,Agregation=aSomme,"Masque=#,##0.00",Affichage=aValeur,IsRefL=0,IsRefC=0,IsRefI=0,IsLibelleDynamique=-1
~ChampLigneList:Nom=Enveloppe,Libelle=Enveloppe,NomSQL=ENVELOPPE,IsChecked=0,Fonction=fLigne,Tri=tCroissant,HasDrillUpDown=0,IsVisible=-1,PositionSousTotal=ptPied,IsInsererLigne=0,IsInsererSautPage=0,IsLibelleDynamique=-1
*"Nom=Niveau II","Libelle=Niveau II",NomSQL=NIVEAU_I2,Fonction=fLigne,Tri=tCroissant,HasDrillUpDown=0,IsVisible=-1,PositionSousTotal=ptPied,SousTotal=aDefaut,IsInsererLigne=0,IsInsererSautPage=0,IsLibelleDynamique=-1*
*"Nom=Compte budgétaire","Libelle=Compte budgétaire",NomSQL=COMPTE_BUDG_TAIRE,IsChecked=0,Fonction=fLigne,Tri=tCroissant,HasDrillUpDown=0,IsVisible=-1,PositionSousTotal=ptPied,IsInsererLigne=0,IsInsererSautPage=0,IsLibelleDynamique=-1*
*"Nom=Désignation courte groupe de marchandises","Libelle=Désignation courte groupe de marchandises",NomSQL=D_SI0,IsChecked=0,Fonction=fLigne,Tri=tCroissant,HasDrillUpDown=0,IsVisible=-1,PositionSousTotal=ptPied,IsInsererLigne=0,IsInsererSautPage=0,IsLibelleDynamique=-1*~
~ChampColonneList:*"Nom=UB de regrpt LC","Libelle=UB de regrpt LC",NomSQL=UB_DE_REGRPT_LC,IsChecked=0,Fonction=fColonne,Tri=tCroissant,HasDrillUpDown=0,IsVisible=-1,PositionSousTotal=ptPied,IsInsererLigne=0,IsInsererSautPage=0,IsLibelleDynamique=-1*
*"Nom=Regrpt d'UB LC","Libelle=Regrpt d'UB LC",NomSQL=REGRPT_D_UB_LC,IsChecked=0,Fonction=fColonne,Tri=tCroissant,HasDrillUpDown=0,IsVisible=-1,PositionSousTotal=ptPied,SousTotal=aDefaut,IsInsererLigne=0,IsInsererSautPage=0,IsLibelleDynamique=-1*
*"Nom=UB de regrpt LC","Libelle=UB de regrpt LC",NomSQL=UB_DE_REGRPT_LC,IsChecked=0,Fonction=fColonne,Tri=tDecroissant,HasDrillUpDown=0,IsVisible=-1,PositionSousTotal=ptPied,SousTotal=aDefaut,IsInsererLigne=0,IsInsererSautPage=0,IsLibelleDynamique=-1*
*"Nom=Type de structure de regroupement","Libelle=Type de structure de regroupement",NomSQL=TYPEMENT,IsChecked=0,Fonction=fColonne,Tri=tCroissant,HasDrillUpDown=0,IsVisible=-1,PositionSousTotal=ptPied,IsInsererLigne=0,IsInsererSautPage=0,IsLibelleDynamique=-1*~
~FiltreList:TmrFiltreReportGroupe,IsNot=0,Nom=Racine,OperateurLogique=opEt
*TmrFiltreReport,GroupeParent=Racine,IsNot=0,IsActif=-1,mrChamp=COMPTE_BUDG_TAIRE,Agregation=aAucune,Operateur=opCommencePar,IsAvecEmpty=0,IsTenirComptePrecedent=-1,Valeur1=6,ChoixType=cValeur,"Libelle=Compte budgétaire Commence par",IsAfficherFiltre=0*
*TmrFiltreReport,GroupeParent=Racine,IsNot=0,IsActif=-1,mrChamp=COMPTE_BUDG_TAIRE,Agregation=aAucune,Operateur=opDifferentDe,IsAvecEmpty=0,IsTenirComptePrecedent=-1,"Valeur1=6061,60611,60612,60613,60614,60617,60618,615,61521,61522,61523,61524,6155,61562,618,6181,6183,61831,618311,618312,61832,618321,618322,61833,618331,618332",ChoixType=cValeur,"Libelle=Compte budgétaire Différent de",IsAfficherFiltre=0*
*TmrFiltreReport,GroupeParent=Racine,IsNot=0,IsActif=-1,mrChamp=TYPEMENT,Agregation=aAucune,Operateur=opEgal,IsAvecEmpty=0,IsTenirComptePrecedent=-1,"Valeur1=""100 UL Niveau 1"",Direction,""Direction hors Etabprinc""",ChoixType=cValeur,"Libelle=Type de structure de regroupement Egal à",IsAfficherFiltre=0*
*TmrFiltreReport,GroupeParent=Racine,IsNot=0,IsActif=-1,mrChamp=COMPTE_BUDG_TAIRE,Agregation=aAucune,Operateur=opNeCommencePasPar,IsAvecEmpty=0,IsTenirComptePrecedent=-1,Valeur1=67,ChoixType=cValeur,"Libelle=Compte budgétaire Ne commence pas par",IsAfficherFiltre=0*
*TmrFiltreReport,GroupeParent=Racine,IsNot=0,IsActif=-1,mrChamp=COMPTE_BUDG_TAIRE,Agregation=aAucune,Operateur=opNeCommencePasPar,IsAvecEmpty=0,IsTenirComptePrecedent=-1,Valeur1=68,ChoixType=cValeur,"Libelle=Compte budgétaire Ne commence pas par",IsAfficherFiltre=0*
*TmrFiltreReport,GroupeParent=Racine,IsNot=0,IsActif=-1,mrChamp=COMPTE_BUDG_TAIRE,Agregation=aAucune,Operateur=opNeCommencePasPar,IsAvecEmpty=0,IsTenirComptePrecedent=-1,Valeur1=69,ChoixType=cValeur,"Libelle=Compte budgétaire Ne commence pas par",IsAfficherFiltre=0*
*TmrFiltreReport,GroupeParent=Racine,IsNot=0,IsActif=-1,mrChamp=COMPTE_BUDG_TAIRE,Agregation=aAucune,Operateur=opNeCommencePasPar,IsAvecEmpty=0,IsTenirComptePrecedent=-1,Valeur1=63,ChoixType=cValeur,"Libelle=Compte budgétaire Ne commence pas par",IsAfficherFiltre=0*
*TmrFiltreReport,GroupeParent=Racine,IsNot=0,IsActif=-1,mrChamp=COMPTE_BUDG_TAIRE,Agregation=aAucune,Operateur=opNeCommencePasPar,IsAvecEmpty=0,IsTenirComptePrecedent=-1,Valeur1=64,ChoixType=cValeur,"Libelle=Compte budgétaire Ne commence pas par",IsAfficherFiltre=0*
*TmrFiltreReport,GroupeParent=Racine,IsNot=0,IsActif=-1,mrChamp=COMPTE_BUDG_TAIRE,Agregation=aAucune,Operateur=opNeCommencePasPar,IsAvecEmpty=0,IsTenirComptePrecedent=-1,Valeur1=60,ChoixType=cValeur,"Libelle=Compte budgétaire Ne commence pas par",IsAfficherFiltre=0*~
FiltreHaving:TmrFiltreReportGroupe,IsNot=0,Nom=Racine,OperateurLogique=opEt
FormatType:fVert
rnpLigneValeur:Horz=ahGauche,Vert=avCentre,Orientation=oHorizontale,Degre=0,RenvoiL=0,PNom=Arial,PTaille=8,PCouleur=0,Fond=16764108,Masque=General,IsBordureActive=-1,BordH=epbMoyenne,BordB=epbMoyenne,BordG=epbMoyenne,BordD=epbMoyenne,BordIV=epbFine,BordIH=epbFine
rnpLigneSsTotal:Horz=ahGauche,Vert=avCentre,Orientation=oHorizontale,Degre=0,RenvoiL=0,PNom=Arial,PTaille=9,PCouleur=0,Fond=16751001,Masque=General,IsBordureActive=-1,BordH=epbFine,BordB=epbMoyenne,BordG=epbMoyenne,BordD=epbMoyenne,BordIV=epbFine,BordIH=epbFine
rnpLigneTotal:Horz=ahGauche,Vert=avCentre,Orientation=oHorizontale,Degre=0,RenvoiL=0,PNom=Arial,PTaille=10,PCouleur=16777215,Fond=10040115,Masque=General,IsBordureActive=-1,BordH=epbMoyenne,BordB=epbMoyenne,BordG=epbMoyenne,BordD=epbMoyenne,BordIV=epbFine,BordIH=epbFine
rnpLigneLibelle:Horz=ahGauche,Vert=avCentre,Orientation=oHorizontale,Degre=0,RenvoiL=0,PNom=Arial,PTaille=8,PCouleur=0,Fond=-16777211,Masque=@,IsBordureActive=0
rnpColonneValeur:Horz=ahCentre,Vert=avCentre,Orientation=oHorizontale,Degre=0,RenvoiL=-1,PNom=Arial,PTaille=8,PBold=-1,PCouleur=0,Fond=16764108,Masque=General,IsBordureActive=-1,BordH=epbMoyenne,BordB=epbMoyenne,BordG=epbMoyenne,BordD=epbMoyenne,BordIV=epbFine,BordIH=epbFine
rnpColonneSsTotal:Horz=ahCentre,Vert=avCentre,Orientation=oHorizontale,Degre=0,RenvoiL=0,PNom=Arial,PTaille=9,PCouleur=0,Fond=16751001,Masque=General,IsBordureActive=-1,BordH=epbMoyenne,BordB=epbMoyenne,BordG=epbFine,BordD=epbMoyenne,BordIV=epbFine,BordIH=epbFine
rnpColonneTotal:Horz=ahCentre,Vert=avCentre,Orientation=oHorizontale,Degre=0,RenvoiL=-1,PNom=Arial,PTaille=10,PCouleur=16777215,Fond=10040115,Masque=General,IsBordureActive=-1,BordH=epbMoyenne,BordB=epbMoyenne,BordG=epbMoyenne,BordD=epbMoyenne,BordIV=epbFine,BordIH=epbFine
rnpColonneLibelle:Horz=ahGauche,Vert=avCentre,Orientation=oHorizontale,Degre=0,RenvoiL=0,PNom=Arial,PTaille=8,PCouleur=0,Fond=-16777211,Masque=@,IsBordureActive=0
rnpIndicValeur:Horz=ahDroite,Vert=avCentre,Orientation=oHorizontale,Degre=0,RenvoiL=0,PNom=Arial,PTaille=8,PCouleur=0,Fond=16777215,"Masque=#,##0.00",IsBordureActive=-1,BordH=epbMoyenne,BordB=epbMoyenne,BordG=epbMoyenne,BordD=epbMoyenne,BordIV=epbFine,BordIH=epbFine
rnpIndicSsTotalLigne:Horz=ahDroite,Vert=avCentre,Orientation=oHorizontale,Degre=0,RenvoiL=0,PNom=Arial,PTaille=9,PCouleur=0,Fond=13434879,"Masque=#,##0.00",IsBordureActive=-1,BordH=epbMoyenne,BordB=epbMoyenne,BordG=epbFine,BordD=epbMoyenne,BordIV=epbFine,BordIH=epbFine
rnpIndicSsTotalColonne:Horz=ahDroite,Vert=avCentre,Orientation=oHorizontale,Degre=0,RenvoiL=0,PNom=Arial,PTaille=9,PCouleur=0,Fond=13434879,"Masque=#,##0.00",IsBordureActive=-1,BordH=epbFine,BordB=epbMoyenne,BordG=epbMoyenne,BordD=epbMoyenne,BordIV=epbFine,BordIH=epbFine
rnpIndicSsTotalCroise:Horz=ahDroite,Vert=avCentre,Orientation=oHorizontale,Degre=0,RenvoiL=0,PNom=Arial,PTaille=9,PCouleur=0,Fond=10092543,"Masque=#,##0.00",IsBordureActive=-1,BordH=epbFine,BordB=epbMoyenne,BordG=epbFine,BordD=epbMoyenne,BordIV=epbFine,BordIH=epbFine
rnpIndicTotalLigne:Horz=ahDroite,Vert=avCentre,Orientation=oHorizontale,Degre=0,RenvoiL=0,PNom=Arial,PTaille=9,PCouleur=0,Fond=16764108,"Masque=#,##0.00",IsBordureActive=-1,BordH=epbMoyenne,BordB=epbMoyenne,BordG=epbMoyenne,BordD=epbMoyenne,BordIV=epbFine,BordIH=epbFine
rnpIndicTotalColonne:Horz=ahDroite,Vert=avCentre,Orientation=oHorizontale,Degre=0,RenvoiL=0,PNom=Arial,PTaille=9,PCouleur=0,Fond=16764108,"Masque=#,##0.00",IsBordureActive=-1,BordH=epbMoyenne,BordB=epbMoyenne,BordG=epbMoyenne,BordD=epbMoyenne,BordIV=epbFine,BordIH=epbFine
rnpIndicTotalSsTotalLigne:Horz=ahDroite,Vert=avCentre,Orientation=oHorizontale,Degre=0,RenvoiL=0,PNom=Arial,PTaille=9,PCouleur=0,Fond=16751001,"Masque=#,##0.00",IsBordureActive=-1,BordH=epbFine,BordB=epbMoyenne,BordG=epbMoyenne,BordD=epbMoyenne,BordIV=epbFine,BordIH=epbFine
rnpIndicTotalSsTotalColonne:Horz=ahDroite,Vert=avCentre,Orientation=oHorizontale,Degre=0,RenvoiL=0,PNom=Arial,PTaille=9,PCouleur=0,Fond=16751001,"Masque=#,##0.00",IsBordureActive=-1,BordH=epbMoyenne,BordB=epbMoyenne,BordG=epbFine,BordD=epbMoyenne,BordIV=epbFine,BordIH=epbFine
rnpIndicTotalCroise:Horz=ahDroite,Vert=avCentre,Orientation=oHorizontale,Degre=0,RenvoiL=0,PNom=Arial,PTaille=10,PCouleur=16777215,Fond=10040115,"Masque=#,##0.00",IsBordureActive=-1,BordH=epbMoyenne,BordB=epbMoyenne,BordG=epbMoyenne,BordD=epbMoyenne,BordIV=epbFine,BordIH=epbFine
rnpLibelleFiltreRupture:Horz=ahGauche,Vert=avCentre,Orientation=oHorizontale,Degre=0,RenvoiL=0,PNom=Arial,PTaille=8,PCouleur=2646607,Fond=-16777211,ColorBord=3969910,Masque=@,IsBordureActive=0
rnpValeurFiltreRupture:Horz=ahGauche,Vert=avCentre,Orientation=oHorizontale,Degre=0,RenvoiL=0,PNom=Arial,PTaille=8,PCouleur=3969910,Fond=-16777211,ColorBord=3969910,Masque=@,IsBordureActive=0
</t>
        </r>
      </text>
    </comment>
    <comment ref="H53" authorId="0">
      <text>
        <r>
          <rPr>
            <b/>
            <sz val="9"/>
            <color indexed="81"/>
            <rFont val="Tahoma"/>
            <family val="2"/>
          </rPr>
          <t xml:space="preserve">MyReport5.9.0.0
Version:7.1.0.3
EtatType:etTableau
Largeur:2
Hauteur:5
LargeurLigne:1
HauteurColonne:0
TitreList:Id=Aucune
IsAFormater:-1
IsAffecterMasque:-1
NombreRupture:0
CountFiltreRupture:0
HasRupture:0
HasListe:0
~Dossier:Budgétaire UL~
~Modele:DW/Budgétaire UL/Bud_2011~
DateDernierETL:41304,6673959028
IsHorodate:0
IsHorodateMax:-1
IsAutoFit:0
NombreLignePourCombobox:1
IsMajValeurAuto:-1
NbreLigneMaxFormatZebre:100
IsAjoutSupprLigne:0
IsAjoutSupprColonne:0
DispositionFiltreRupture:dfrLibelleSurValeur
IsMaitre:0
IsDetail:0
IsMultiReport:0
IsSousReport:0
IsExecuterAvecGraphe:0
DistanceHauteurRupture:2
DistanceLargeurRupture:1
IsAfficheLibelleLigne:0
IsAfficheLibelleColonne:0
IsAfficheLibelleIndicateur:0
AlignIndicateurTableau:alColonne
IsFusion:-1
CountDrillUpLigne:0
CountDrillUpCol:0
PositionTotalLigne:ptTete
TotalColonne:aDefaut
PositionTotalColonne:ptTete
ChampIndicateurList:Nom=Réalisé,Libelle=Réalisé,NomSQL=R_ALIS_,Fonction=fIndicateur,Agregation=aSomme,"Masque=#,##0.00",Affichage=aValeur,IsRefL=0,IsRefC=0,IsRefI=0,IsLibelleDynamique=-1
~ChampLigneList:Nom=Enveloppe,Libelle=Enveloppe,NomSQL=ENVELOPPE,IsChecked=0,Fonction=fLigne,Tri=tCroissant,HasDrillUpDown=0,IsVisible=-1,PositionSousTotal=ptPied,IsInsererLigne=0,IsInsererSautPage=0,IsLibelleDynamique=-1
*"Nom=Niveau II","Libelle=Niveau II",NomSQL=NIVEAU_I2,Fonction=fLigne,Tri=tCroissant,HasDrillUpDown=0,IsVisible=-1,PositionSousTotal=ptPied,SousTotal=aDefaut,IsInsererLigne=0,IsInsererSautPage=0,IsLibelleDynamique=-1*
*"Nom=Compte budgétaire","Libelle=Compte budgétaire",NomSQL=COMPTE_BUDG_TAIRE,IsChecked=0,Fonction=fLigne,Tri=tCroissant,HasDrillUpDown=0,IsVisible=-1,PositionSousTotal=ptPied,IsInsererLigne=0,IsInsererSautPage=0,IsLibelleDynamique=-1*
*"Nom=Désignation courte groupe de marchandises","Libelle=Désignation courte groupe de marchandises",NomSQL=D_SI0,IsChecked=0,Fonction=fLigne,Tri=tCroissant,HasDrillUpDown=0,IsVisible=-1,PositionSousTotal=ptPied,IsInsererLigne=0,IsInsererSautPage=0,IsLibelleDynamique=-1*~
~ChampColonneList:*"Nom=UB de regrpt LC","Libelle=UB de regrpt LC",NomSQL=UB_DE_REGRPT_LC,IsChecked=0,Fonction=fColonne,Tri=tCroissant,HasDrillUpDown=0,IsVisible=-1,PositionSousTotal=ptPied,IsInsererLigne=0,IsInsererSautPage=0,IsLibelleDynamique=-1*
*"Nom=Regrpt d'UB LC","Libelle=Regrpt d'UB LC",NomSQL=REGRPT_D_UB_LC,IsChecked=0,Fonction=fColonne,Tri=tCroissant,HasDrillUpDown=0,IsVisible=-1,PositionSousTotal=ptPied,SousTotal=aDefaut,IsInsererLigne=0,IsInsererSautPage=0,IsLibelleDynamique=-1*
*"Nom=UB de regrpt LC","Libelle=UB de regrpt LC",NomSQL=UB_DE_REGRPT_LC,IsChecked=0,Fonction=fColonne,Tri=tDecroissant,HasDrillUpDown=0,IsVisible=-1,PositionSousTotal=ptPied,SousTotal=aDefaut,IsInsererLigne=0,IsInsererSautPage=0,IsLibelleDynamique=-1*
*"Nom=Type de structure de regroupement","Libelle=Type de structure de regroupement",NomSQL=TYPEMENT,IsChecked=0,Fonction=fColonne,Tri=tCroissant,HasDrillUpDown=0,IsVisible=-1,PositionSousTotal=ptPied,IsInsererLigne=0,IsInsererSautPage=0,IsLibelleDynamique=-1*~
~FiltreList:TmrFiltreReportGroupe,IsNot=0,Nom=Racine,OperateurLogique=opEt
*TmrFiltreReport,GroupeParent=Racine,IsNot=0,IsActif=-1,mrChamp=COMPTE_BUDG_TAIRE,Agregation=aAucune,Operateur=opCommencePar,IsAvecEmpty=0,IsTenirComptePrecedent=-1,Valeur1=6,ChoixType=cValeur,"Libelle=Compte budgétaire Commence par",IsAfficherFiltre=0*
*TmrFiltreReport,GroupeParent=Racine,IsNot=0,IsActif=-1,mrChamp=COMPTE_BUDG_TAIRE,Agregation=aAucune,Operateur=opDifferentDe,IsAvecEmpty=0,IsTenirComptePrecedent=-1,"Valeur1=6061,60611,60612,60613,60614,60617,60618,615,61521,61522,61523,61524,6155,61562,618,6181,6183,61831,618311,618312,61832,618321,618322,61833,618331,618332",ChoixType=cValeur,"Libelle=Compte budgétaire Différent de",IsAfficherFiltre=0*
*TmrFiltreReport,GroupeParent=Racine,IsNot=0,IsActif=-1,mrChamp=TYPEMENT,Agregation=aAucune,Operateur=opEgal,IsAvecEmpty=0,IsTenirComptePrecedent=-1,"Valeur1=""100 UL Niveau 1"",Direction,""Direction hors Etabprinc""",ChoixType=cValeur,"Libelle=Type de structure de regroupement Egal à",IsAfficherFiltre=0*
*TmrFiltreReport,GroupeParent=Racine,IsNot=0,IsActif=-1,mrChamp=COMPTE_BUDG_TAIRE,Agregation=aAucune,Operateur=opNeCommencePasPar,IsAvecEmpty=0,IsTenirComptePrecedent=-1,Valeur1=67,ChoixType=cValeur,"Libelle=Compte budgétaire Ne commence pas par",IsAfficherFiltre=0*
*TmrFiltreReport,GroupeParent=Racine,IsNot=0,IsActif=-1,mrChamp=COMPTE_BUDG_TAIRE,Agregation=aAucune,Operateur=opNeCommencePasPar,IsAvecEmpty=0,IsTenirComptePrecedent=-1,Valeur1=68,ChoixType=cValeur,"Libelle=Compte budgétaire Ne commence pas par",IsAfficherFiltre=0*
*TmrFiltreReport,GroupeParent=Racine,IsNot=0,IsActif=-1,mrChamp=COMPTE_BUDG_TAIRE,Agregation=aAucune,Operateur=opNeCommencePasPar,IsAvecEmpty=0,IsTenirComptePrecedent=-1,Valeur1=69,ChoixType=cValeur,"Libelle=Compte budgétaire Ne commence pas par",IsAfficherFiltre=0*
*TmrFiltreReport,GroupeParent=Racine,IsNot=0,IsActif=-1,mrChamp=COMPTE_BUDG_TAIRE,Agregation=aAucune,Operateur=opNeCommencePasPar,IsAvecEmpty=0,IsTenirComptePrecedent=-1,Valeur1=63,ChoixType=cValeur,"Libelle=Compte budgétaire Ne commence pas par",IsAfficherFiltre=0*
*TmrFiltreReport,GroupeParent=Racine,IsNot=0,IsActif=-1,mrChamp=COMPTE_BUDG_TAIRE,Agregation=aAucune,Operateur=opNeCommencePasPar,IsAvecEmpty=0,IsTenirComptePrecedent=-1,Valeur1=64,ChoixType=cValeur,"Libelle=Compte budgétaire Ne commence pas par",IsAfficherFiltre=0*
*TmrFiltreReport,GroupeParent=Racine,IsNot=0,IsActif=-1,mrChamp=COMPTE_BUDG_TAIRE,Agregation=aAucune,Operateur=opNeCommencePasPar,IsAvecEmpty=0,IsTenirComptePrecedent=-1,Valeur1=60,ChoixType=cValeur,"Libelle=Compte budgétaire Ne commence pas par",IsAfficherFiltre=0*~
FiltreHaving:TmrFiltreReportGroupe,IsNot=0,Nom=Racine,OperateurLogique=opEt
FormatType:fVert
rnpLigneValeur:Horz=ahGauche,Vert=avCentre,Orientation=oHorizontale,Degre=0,RenvoiL=0,PNom=Arial,PTaille=8,PCouleur=0,Fond=16764108,Masque=General,IsBordureActive=-1,BordH=epbMoyenne,BordB=epbMoyenne,BordG=epbMoyenne,BordD=epbMoyenne,BordIV=epbFine,BordIH=epbFine
rnpLigneSsTotal:Horz=ahGauche,Vert=avCentre,Orientation=oHorizontale,Degre=0,RenvoiL=0,PNom=Arial,PTaille=9,PCouleur=0,Fond=16751001,Masque=General,IsBordureActive=-1,BordH=epbFine,BordB=epbMoyenne,BordG=epbMoyenne,BordD=epbMoyenne,BordIV=epbFine,BordIH=epbFine
rnpLigneTotal:Horz=ahGauche,Vert=avCentre,Orientation=oHorizontale,Degre=0,RenvoiL=0,PNom=Arial,PTaille=10,PCouleur=16777215,Fond=10040115,Masque=General,IsBordureActive=-1,BordH=epbMoyenne,BordB=epbMoyenne,BordG=epbMoyenne,BordD=epbMoyenne,BordIV=epbFine,BordIH=epbFine
rnpLigneLibelle:Horz=ahGauche,Vert=avCentre,Orientation=oHorizontale,Degre=0,RenvoiL=0,PNom=Arial,PTaille=8,PCouleur=0,Fond=-16777211,Masque=@,IsBordureActive=0
rnpColonneValeur:Horz=ahCentre,Vert=avCentre,Orientation=oHorizontale,Degre=0,RenvoiL=-1,PNom=Arial,PTaille=8,PBold=-1,PCouleur=0,Fond=16764108,Masque=General,IsBordureActive=-1,BordH=epbMoyenne,BordB=epbMoyenne,BordG=epbMoyenne,BordD=epbMoyenne,BordIV=epbFine,BordIH=epbFine
rnpColonneSsTotal:Horz=ahCentre,Vert=avCentre,Orientation=oHorizontale,Degre=0,RenvoiL=0,PNom=Arial,PTaille=9,PCouleur=0,Fond=16751001,Masque=General,IsBordureActive=-1,BordH=epbMoyenne,BordB=epbMoyenne,BordG=epbFine,BordD=epbMoyenne,BordIV=epbFine,BordIH=epbFine
rnpColonneTotal:Horz=ahCentre,Vert=avCentre,Orientation=oHorizontale,Degre=0,RenvoiL=-1,PNom=Arial,PTaille=10,PCouleur=16777215,Fond=10040115,Masque=General,IsBordureActive=-1,BordH=epbMoyenne,BordB=epbMoyenne,BordG=epbMoyenne,BordD=epbMoyenne,BordIV=epbFine,BordIH=epbFine
rnpColonneLibelle:Horz=ahGauche,Vert=avCentre,Orientation=oHorizontale,Degre=0,RenvoiL=0,PNom=Arial,PTaille=8,PCouleur=0,Fond=-16777211,Masque=@,IsBordureActive=0
rnpIndicValeur:Horz=ahDroite,Vert=avCentre,Orientation=oHorizontale,Degre=0,RenvoiL=0,PNom=Arial,PTaille=8,PCouleur=0,Fond=16777215,"Masque=#,##0.00",IsBordureActive=-1,BordH=epbMoyenne,BordB=epbMoyenne,BordG=epbMoyenne,BordD=epbMoyenne,BordIV=epbFine,BordIH=epbFine
rnpIndicSsTotalLigne:Horz=ahDroite,Vert=avCentre,Orientation=oHorizontale,Degre=0,RenvoiL=0,PNom=Arial,PTaille=9,PCouleur=0,Fond=13434879,"Masque=#,##0.00",IsBordureActive=-1,BordH=epbMoyenne,BordB=epbMoyenne,BordG=epbFine,BordD=epbMoyenne,BordIV=epbFine,BordIH=epbFine
rnpIndicSsTotalColonne:Horz=ahDroite,Vert=avCentre,Orientation=oHorizontale,Degre=0,RenvoiL=0,PNom=Arial,PTaille=9,PCouleur=0,Fond=13434879,"Masque=#,##0.00",IsBordureActive=-1,BordH=epbFine,BordB=epbMoyenne,BordG=epbMoyenne,BordD=epbMoyenne,BordIV=epbFine,BordIH=epbFine
rnpIndicSsTotalCroise:Horz=ahDroite,Vert=avCentre,Orientation=oHorizontale,Degre=0,RenvoiL=0,PNom=Arial,PTaille=9,PCouleur=0,Fond=10092543,"Masque=#,##0.00",IsBordureActive=-1,BordH=epbFine,BordB=epbMoyenne,BordG=epbFine,BordD=epbMoyenne,BordIV=epbFine,BordIH=epbFine
rnpIndicTotalLigne:Horz=ahDroite,Vert=avCentre,Orientation=oHorizontale,Degre=0,RenvoiL=0,PNom=Arial,PTaille=9,PCouleur=0,Fond=16764108,"Masque=#,##0.00",IsBordureActive=-1,BordH=epbMoyenne,BordB=epbMoyenne,BordG=epbMoyenne,BordD=epbMoyenne,BordIV=epbFine,BordIH=epbFine
rnpIndicTotalColonne:Horz=ahDroite,Vert=avCentre,Orientation=oHorizontale,Degre=0,RenvoiL=0,PNom=Arial,PTaille=9,PCouleur=0,Fond=16764108,"Masque=#,##0.00",IsBordureActive=-1,BordH=epbMoyenne,BordB=epbMoyenne,BordG=epbMoyenne,BordD=epbMoyenne,BordIV=epbFine,BordIH=epbFine
rnpIndicTotalSsTotalLigne:Horz=ahDroite,Vert=avCentre,Orientation=oHorizontale,Degre=0,RenvoiL=0,PNom=Arial,PTaille=9,PCouleur=0,Fond=16751001,"Masque=#,##0.00",IsBordureActive=-1,BordH=epbFine,BordB=epbMoyenne,BordG=epbMoyenne,BordD=epbMoyenne,BordIV=epbFine,BordIH=epbFine
rnpIndicTotalSsTotalColonne:Horz=ahDroite,Vert=avCentre,Orientation=oHorizontale,Degre=0,RenvoiL=0,PNom=Arial,PTaille=9,PCouleur=0,Fond=16751001,"Masque=#,##0.00",IsBordureActive=-1,BordH=epbMoyenne,BordB=epbMoyenne,BordG=epbFine,BordD=epbMoyenne,BordIV=epbFine,BordIH=epbFine
rnpIndicTotalCroise:Horz=ahDroite,Vert=avCentre,Orientation=oHorizontale,Degre=0,RenvoiL=0,PNom=Arial,PTaille=10,PCouleur=16777215,Fond=10040115,"Masque=#,##0.00",IsBordureActive=-1,BordH=epbMoyenne,BordB=epbMoyenne,BordG=epbMoyenne,BordD=epbMoyenne,BordIV=epbFine,BordIH=epbFine
rnpLibelleFiltreRupture:Horz=ahGauche,Vert=avCentre,Orientation=oHorizontale,Degre=0,RenvoiL=0,PNom=Arial,PTaille=8,PCouleur=2646607,Fond=-16777211,ColorBord=3969910,Masque=@,IsBordureActive=0
rnpValeurFiltreRupture:Horz=ahGauche,Vert=avCentre,Orientation=oHorizontale,Degre=0,RenvoiL=0,PNom=Arial,PTaille=8,PCouleur=3969910,Fond=-16777211,ColorBord=3969910,Masque=@,IsBordureActive=0
</t>
        </r>
      </text>
    </comment>
    <comment ref="K53" authorId="0">
      <text>
        <r>
          <rPr>
            <b/>
            <sz val="9"/>
            <color indexed="81"/>
            <rFont val="Tahoma"/>
            <family val="2"/>
          </rPr>
          <t xml:space="preserve">MyReport5.9.0.0
Version:7.1.0.3
EtatType:etTableau
Largeur:2
Hauteur:5
LargeurLigne:1
HauteurColonne:0
TitreList:Id=Aucune
IsAFormater:-1
IsAffecterMasque:-1
NombreRupture:0
CountFiltreRupture:0
HasRupture:0
HasListe:0
~Dossier:Budgétaire UL~
~Modele:DW/Budgétaire UL/Bud_2011~
DateDernierETL:41304,6673959028
IsHorodate:0
IsHorodateMax:-1
IsAutoFit:0
NombreLignePourCombobox:1
IsMajValeurAuto:-1
NbreLigneMaxFormatZebre:100
IsAjoutSupprLigne:0
IsAjoutSupprColonne:0
DispositionFiltreRupture:dfrLibelleSurValeur
IsMaitre:0
IsDetail:0
IsMultiReport:0
IsSousReport:0
IsExecuterAvecGraphe:0
DistanceHauteurRupture:2
DistanceLargeurRupture:1
IsAfficheLibelleLigne:0
IsAfficheLibelleColonne:0
IsAfficheLibelleIndicateur:0
AlignIndicateurTableau:alColonne
IsFusion:-1
CountDrillUpLigne:0
CountDrillUpCol:0
PositionTotalLigne:ptTete
TotalColonne:aDefaut
PositionTotalColonne:ptTete
ChampIndicateurList:Nom=Réalisé,Libelle=Réalisé,NomSQL=R_ALIS_,Fonction=fIndicateur,Agregation=aSomme,"Masque=#,##0.00",Affichage=aValeur,IsRefL=0,IsRefC=0,IsRefI=0,IsLibelleDynamique=-1
~ChampLigneList:Nom=Enveloppe,Libelle=Enveloppe,NomSQL=ENVELOPPE,IsChecked=0,Fonction=fLigne,Tri=tCroissant,HasDrillUpDown=0,IsVisible=-1,PositionSousTotal=ptPied,IsInsererLigne=0,IsInsererSautPage=0,IsLibelleDynamique=-1
*"Nom=Niveau II","Libelle=Niveau II",NomSQL=NIVEAU_I2,Fonction=fLigne,Tri=tCroissant,HasDrillUpDown=0,IsVisible=-1,PositionSousTotal=ptPied,SousTotal=aDefaut,IsInsererLigne=0,IsInsererSautPage=0,IsLibelleDynamique=-1*
*"Nom=Compte budgétaire","Libelle=Compte budgétaire",NomSQL=COMPTE_BUDG_TAIRE,IsChecked=0,Fonction=fLigne,Tri=tCroissant,HasDrillUpDown=0,IsVisible=-1,PositionSousTotal=ptPied,IsInsererLigne=0,IsInsererSautPage=0,IsLibelleDynamique=-1*
*"Nom=Désignation courte groupe de marchandises","Libelle=Désignation courte groupe de marchandises",NomSQL=D_SI0,IsChecked=0,Fonction=fLigne,Tri=tCroissant,HasDrillUpDown=0,IsVisible=-1,PositionSousTotal=ptPied,IsInsererLigne=0,IsInsererSautPage=0,IsLibelleDynamique=-1*~
~ChampColonneList:*"Nom=UB de regrpt LC","Libelle=UB de regrpt LC",NomSQL=UB_DE_REGRPT_LC,IsChecked=0,Fonction=fColonne,Tri=tCroissant,HasDrillUpDown=0,IsVisible=-1,PositionSousTotal=ptPied,IsInsererLigne=0,IsInsererSautPage=0,IsLibelleDynamique=-1*
*"Nom=Regrpt d'UB LC","Libelle=Regrpt d'UB LC",NomSQL=REGRPT_D_UB_LC,IsChecked=0,Fonction=fColonne,Tri=tCroissant,HasDrillUpDown=0,IsVisible=-1,PositionSousTotal=ptPied,SousTotal=aDefaut,IsInsererLigne=0,IsInsererSautPage=0,IsLibelleDynamique=-1*
*"Nom=UB de regrpt LC","Libelle=UB de regrpt LC",NomSQL=UB_DE_REGRPT_LC,IsChecked=0,Fonction=fColonne,Tri=tDecroissant,HasDrillUpDown=0,IsVisible=-1,PositionSousTotal=ptPied,SousTotal=aDefaut,IsInsererLigne=0,IsInsererSautPage=0,IsLibelleDynamique=-1*
*"Nom=Type de structure de regroupement","Libelle=Type de structure de regroupement",NomSQL=TYPEMENT,IsChecked=0,Fonction=fColonne,Tri=tCroissant,HasDrillUpDown=0,IsVisible=-1,PositionSousTotal=ptPied,IsInsererLigne=0,IsInsererSautPage=0,IsLibelleDynamique=-1*~
~FiltreList:TmrFiltreReportGroupe,IsNot=0,Nom=Racine,OperateurLogique=opEt
*TmrFiltreReport,GroupeParent=Racine,IsNot=0,IsActif=-1,mrChamp=COMPTE_BUDG_TAIRE,Agregation=aAucune,Operateur=opCommencePar,IsAvecEmpty=0,IsTenirComptePrecedent=-1,Valeur1=6,ChoixType=cValeur,"Libelle=Compte budgétaire Commence par",IsAfficherFiltre=0*
*TmrFiltreReport,GroupeParent=Racine,IsNot=0,IsActif=-1,mrChamp=COMPTE_BUDG_TAIRE,Agregation=aAucune,Operateur=opDifferentDe,IsAvecEmpty=0,IsTenirComptePrecedent=-1,"Valeur1=6061,60611,60612,60613,60614,60617,60618,615,61521,61522,61523,61524,6155,61562,618,6181,6183,61831,618311,618312,61832,618321,618322,61833,618331,618332",ChoixType=cValeur,"Libelle=Compte budgétaire Différent de",IsAfficherFiltre=0*
*TmrFiltreReport,GroupeParent=Racine,IsNot=0,IsActif=-1,mrChamp=TYPEMENT,Agregation=aAucune,Operateur=opEgal,IsAvecEmpty=0,IsTenirComptePrecedent=-1,"Valeur1=""100 UL Niveau 1"",Direction,""Direction hors Etabprinc""",ChoixType=cValeur,"Libelle=Type de structure de regroupement Egal à",IsAfficherFiltre=0*
*TmrFiltreReport,GroupeParent=Racine,IsNot=0,IsActif=-1,mrChamp=COMPTE_BUDG_TAIRE,Agregation=aAucune,Operateur=opNeCommencePasPar,IsAvecEmpty=0,IsTenirComptePrecedent=-1,Valeur1=67,ChoixType=cValeur,"Libelle=Compte budgétaire Ne commence pas par",IsAfficherFiltre=0*
*TmrFiltreReport,GroupeParent=Racine,IsNot=0,IsActif=-1,mrChamp=COMPTE_BUDG_TAIRE,Agregation=aAucune,Operateur=opNeCommencePasPar,IsAvecEmpty=0,IsTenirComptePrecedent=-1,Valeur1=68,ChoixType=cValeur,"Libelle=Compte budgétaire Ne commence pas par",IsAfficherFiltre=0*
*TmrFiltreReport,GroupeParent=Racine,IsNot=0,IsActif=-1,mrChamp=COMPTE_BUDG_TAIRE,Agregation=aAucune,Operateur=opNeCommencePasPar,IsAvecEmpty=0,IsTenirComptePrecedent=-1,Valeur1=69,ChoixType=cValeur,"Libelle=Compte budgétaire Ne commence pas par",IsAfficherFiltre=0*
*TmrFiltreReport,GroupeParent=Racine,IsNot=0,IsActif=-1,mrChamp=COMPTE_BUDG_TAIRE,Agregation=aAucune,Operateur=opNeCommencePasPar,IsAvecEmpty=0,IsTenirComptePrecedent=-1,Valeur1=63,ChoixType=cValeur,"Libelle=Compte budgétaire Ne commence pas par",IsAfficherFiltre=0*
*TmrFiltreReport,GroupeParent=Racine,IsNot=0,IsActif=-1,mrChamp=COMPTE_BUDG_TAIRE,Agregation=aAucune,Operateur=opNeCommencePasPar,IsAvecEmpty=0,IsTenirComptePrecedent=-1,Valeur1=64,ChoixType=cValeur,"Libelle=Compte budgétaire Ne commence pas par",IsAfficherFiltre=0*
*TmrFiltreReport,GroupeParent=Racine,IsNot=0,IsActif=-1,mrChamp=COMPTE_BUDG_TAIRE,Agregation=aAucune,Operateur=opNeCommencePasPar,IsAvecEmpty=0,IsTenirComptePrecedent=-1,Valeur1=60,ChoixType=cValeur,"Libelle=Compte budgétaire Ne commence pas par",IsAfficherFiltre=0*~
FiltreHaving:TmrFiltreReportGroupe,IsNot=0,Nom=Racine,OperateurLogique=opEt
FormatType:fVert
rnpLigneValeur:Horz=ahGauche,Vert=avCentre,Orientation=oHorizontale,Degre=0,RenvoiL=0,PNom=Arial,PTaille=8,PCouleur=0,Fond=16764108,Masque=General,IsBordureActive=-1,BordH=epbMoyenne,BordB=epbMoyenne,BordG=epbMoyenne,BordD=epbMoyenne,BordIV=epbFine,BordIH=epbFine
rnpLigneSsTotal:Horz=ahGauche,Vert=avCentre,Orientation=oHorizontale,Degre=0,RenvoiL=0,PNom=Arial,PTaille=9,PCouleur=0,Fond=16751001,Masque=General,IsBordureActive=-1,BordH=epbFine,BordB=epbMoyenne,BordG=epbMoyenne,BordD=epbMoyenne,BordIV=epbFine,BordIH=epbFine
rnpLigneTotal:Horz=ahGauche,Vert=avCentre,Orientation=oHorizontale,Degre=0,RenvoiL=0,PNom=Arial,PTaille=10,PCouleur=16777215,Fond=10040115,Masque=General,IsBordureActive=-1,BordH=epbMoyenne,BordB=epbMoyenne,BordG=epbMoyenne,BordD=epbMoyenne,BordIV=epbFine,BordIH=epbFine
rnpLigneLibelle:Horz=ahGauche,Vert=avCentre,Orientation=oHorizontale,Degre=0,RenvoiL=0,PNom=Arial,PTaille=8,PCouleur=0,Fond=-16777211,Masque=@,IsBordureActive=0
rnpColonneValeur:Horz=ahCentre,Vert=avCentre,Orientation=oHorizontale,Degre=0,RenvoiL=-1,PNom=Arial,PTaille=8,PBold=-1,PCouleur=0,Fond=16764108,Masque=General,IsBordureActive=-1,BordH=epbMoyenne,BordB=epbMoyenne,BordG=epbMoyenne,BordD=epbMoyenne,BordIV=epbFine,BordIH=epbFine
rnpColonneSsTotal:Horz=ahCentre,Vert=avCentre,Orientation=oHorizontale,Degre=0,RenvoiL=0,PNom=Arial,PTaille=9,PCouleur=0,Fond=16751001,Masque=General,IsBordureActive=-1,BordH=epbMoyenne,BordB=epbMoyenne,BordG=epbFine,BordD=epbMoyenne,BordIV=epbFine,BordIH=epbFine
rnpColonneTotal:Horz=ahCentre,Vert=avCentre,Orientation=oHorizontale,Degre=0,RenvoiL=-1,PNom=Arial,PTaille=10,PCouleur=16777215,Fond=10040115,Masque=General,IsBordureActive=-1,BordH=epbMoyenne,BordB=epbMoyenne,BordG=epbMoyenne,BordD=epbMoyenne,BordIV=epbFine,BordIH=epbFine
rnpColonneLibelle:Horz=ahGauche,Vert=avCentre,Orientation=oHorizontale,Degre=0,RenvoiL=0,PNom=Arial,PTaille=8,PCouleur=0,Fond=-16777211,Masque=@,IsBordureActive=0
rnpIndicValeur:Horz=ahDroite,Vert=avCentre,Orientation=oHorizontale,Degre=0,RenvoiL=0,PNom=Arial,PTaille=8,PCouleur=0,Fond=16777215,"Masque=#,##0.00",IsBordureActive=-1,BordH=epbMoyenne,BordB=epbMoyenne,BordG=epbMoyenne,BordD=epbMoyenne,BordIV=epbFine,BordIH=epbFine
rnpIndicSsTotalLigne:Horz=ahDroite,Vert=avCentre,Orientation=oHorizontale,Degre=0,RenvoiL=0,PNom=Arial,PTaille=9,PCouleur=0,Fond=13434879,"Masque=#,##0.00",IsBordureActive=-1,BordH=epbMoyenne,BordB=epbMoyenne,BordG=epbFine,BordD=epbMoyenne,BordIV=epbFine,BordIH=epbFine
rnpIndicSsTotalColonne:Horz=ahDroite,Vert=avCentre,Orientation=oHorizontale,Degre=0,RenvoiL=0,PNom=Arial,PTaille=9,PCouleur=0,Fond=13434879,"Masque=#,##0.00",IsBordureActive=-1,BordH=epbFine,BordB=epbMoyenne,BordG=epbMoyenne,BordD=epbMoyenne,BordIV=epbFine,BordIH=epbFine
rnpIndicSsTotalCroise:Horz=ahDroite,Vert=avCentre,Orientation=oHorizontale,Degre=0,RenvoiL=0,PNom=Arial,PTaille=9,PCouleur=0,Fond=10092543,"Masque=#,##0.00",IsBordureActive=-1,BordH=epbFine,BordB=epbMoyenne,BordG=epbFine,BordD=epbMoyenne,BordIV=epbFine,BordIH=epbFine
rnpIndicTotalLigne:Horz=ahDroite,Vert=avCentre,Orientation=oHorizontale,Degre=0,RenvoiL=0,PNom=Arial,PTaille=9,PCouleur=0,Fond=16764108,"Masque=#,##0.00",IsBordureActive=-1,BordH=epbMoyenne,BordB=epbMoyenne,BordG=epbMoyenne,BordD=epbMoyenne,BordIV=epbFine,BordIH=epbFine
rnpIndicTotalColonne:Horz=ahDroite,Vert=avCentre,Orientation=oHorizontale,Degre=0,RenvoiL=0,PNom=Arial,PTaille=9,PCouleur=0,Fond=16764108,"Masque=#,##0.00",IsBordureActive=-1,BordH=epbMoyenne,BordB=epbMoyenne,BordG=epbMoyenne,BordD=epbMoyenne,BordIV=epbFine,BordIH=epbFine
rnpIndicTotalSsTotalLigne:Horz=ahDroite,Vert=avCentre,Orientation=oHorizontale,Degre=0,RenvoiL=0,PNom=Arial,PTaille=9,PCouleur=0,Fond=16751001,"Masque=#,##0.00",IsBordureActive=-1,BordH=epbFine,BordB=epbMoyenne,BordG=epbMoyenne,BordD=epbMoyenne,BordIV=epbFine,BordIH=epbFine
rnpIndicTotalSsTotalColonne:Horz=ahDroite,Vert=avCentre,Orientation=oHorizontale,Degre=0,RenvoiL=0,PNom=Arial,PTaille=9,PCouleur=0,Fond=16751001,"Masque=#,##0.00",IsBordureActive=-1,BordH=epbMoyenne,BordB=epbMoyenne,BordG=epbFine,BordD=epbMoyenne,BordIV=epbFine,BordIH=epbFine
rnpIndicTotalCroise:Horz=ahDroite,Vert=avCentre,Orientation=oHorizontale,Degre=0,RenvoiL=0,PNom=Arial,PTaille=10,PCouleur=16777215,Fond=10040115,"Masque=#,##0.00",IsBordureActive=-1,BordH=epbMoyenne,BordB=epbMoyenne,BordG=epbMoyenne,BordD=epbMoyenne,BordIV=epbFine,BordIH=epbFine
rnpLibelleFiltreRupture:Horz=ahGauche,Vert=avCentre,Orientation=oHorizontale,Degre=0,RenvoiL=0,PNom=Arial,PTaille=8,PCouleur=2646607,Fond=-16777211,ColorBord=3969910,Masque=@,IsBordureActive=0
rnpValeurFiltreRupture:Horz=ahGauche,Vert=avCentre,Orientation=oHorizontale,Degre=0,RenvoiL=0,PNom=Arial,PTaille=8,PCouleur=3969910,Fond=-16777211,ColorBord=3969910,Masque=@,IsBordureActive=0
</t>
        </r>
      </text>
    </comment>
    <comment ref="N53" authorId="0">
      <text>
        <r>
          <rPr>
            <b/>
            <sz val="9"/>
            <color indexed="81"/>
            <rFont val="Tahoma"/>
            <family val="2"/>
          </rPr>
          <t xml:space="preserve">MyReport5.9.0.0
Version:7.1.0.3
EtatType:etTableau
Largeur:2
Hauteur:5
LargeurLigne:1
HauteurColonne:0
TitreList:Id=Aucune
IsAFormater:-1
IsAffecterMasque:-1
NombreRupture:0
CountFiltreRupture:0
HasRupture:0
HasListe:0
~Dossier:Budgétaire UL~
~Modele:DW/Budgétaire UL/Bud_2011~
DateDernierETL:41304,6673959028
IsHorodate:0
IsHorodateMax:-1
IsAutoFit:0
NombreLignePourCombobox:1
IsMajValeurAuto:-1
NbreLigneMaxFormatZebre:100
IsAjoutSupprLigne:0
IsAjoutSupprColonne:0
DispositionFiltreRupture:dfrLibelleSurValeur
IsMaitre:0
IsDetail:0
IsMultiReport:0
IsSousReport:0
IsExecuterAvecGraphe:0
DistanceHauteurRupture:2
DistanceLargeurRupture:1
IsAfficheLibelleLigne:0
IsAfficheLibelleColonne:0
IsAfficheLibelleIndicateur:0
AlignIndicateurTableau:alColonne
IsFusion:-1
CountDrillUpLigne:0
CountDrillUpCol:0
PositionTotalLigne:ptTete
TotalColonne:aDefaut
PositionTotalColonne:ptTete
ChampIndicateurList:Nom=Réalisé,Libelle=Réalisé,NomSQL=R_ALIS_,Fonction=fIndicateur,Agregation=aSomme,"Masque=#,##0.00",Affichage=aValeur,IsRefL=0,IsRefC=0,IsRefI=0,IsLibelleDynamique=-1
~ChampLigneList:Nom=Enveloppe,Libelle=Enveloppe,NomSQL=ENVELOPPE,IsChecked=0,Fonction=fLigne,Tri=tCroissant,HasDrillUpDown=0,IsVisible=-1,PositionSousTotal=ptPied,IsInsererLigne=0,IsInsererSautPage=0,IsLibelleDynamique=-1
*"Nom=Niveau II","Libelle=Niveau II",NomSQL=NIVEAU_I2,Fonction=fLigne,Tri=tCroissant,HasDrillUpDown=0,IsVisible=-1,PositionSousTotal=ptPied,SousTotal=aDefaut,IsInsererLigne=0,IsInsererSautPage=0,IsLibelleDynamique=-1*
*"Nom=Compte budgétaire","Libelle=Compte budgétaire",NomSQL=COMPTE_BUDG_TAIRE,IsChecked=0,Fonction=fLigne,Tri=tCroissant,HasDrillUpDown=0,IsVisible=-1,PositionSousTotal=ptPied,IsInsererLigne=0,IsInsererSautPage=0,IsLibelleDynamique=-1*
*"Nom=Désignation courte groupe de marchandises","Libelle=Désignation courte groupe de marchandises",NomSQL=D_SI0,IsChecked=0,Fonction=fLigne,Tri=tCroissant,HasDrillUpDown=0,IsVisible=-1,PositionSousTotal=ptPied,IsInsererLigne=0,IsInsererSautPage=0,IsLibelleDynamique=-1*~
~ChampColonneList:*"Nom=UB de regrpt LC","Libelle=UB de regrpt LC",NomSQL=UB_DE_REGRPT_LC,IsChecked=0,Fonction=fColonne,Tri=tCroissant,HasDrillUpDown=0,IsVisible=-1,PositionSousTotal=ptPied,IsInsererLigne=0,IsInsererSautPage=0,IsLibelleDynamique=-1*
*"Nom=Regrpt d'UB LC","Libelle=Regrpt d'UB LC",NomSQL=REGRPT_D_UB_LC,IsChecked=0,Fonction=fColonne,Tri=tCroissant,HasDrillUpDown=0,IsVisible=-1,PositionSousTotal=ptPied,SousTotal=aDefaut,IsInsererLigne=0,IsInsererSautPage=0,IsLibelleDynamique=-1*
*"Nom=UB de regrpt LC","Libelle=UB de regrpt LC",NomSQL=UB_DE_REGRPT_LC,IsChecked=0,Fonction=fColonne,Tri=tDecroissant,HasDrillUpDown=0,IsVisible=-1,PositionSousTotal=ptPied,SousTotal=aDefaut,IsInsererLigne=0,IsInsererSautPage=0,IsLibelleDynamique=-1*
*"Nom=Type de structure de regroupement","Libelle=Type de structure de regroupement",NomSQL=TYPEMENT,IsChecked=0,Fonction=fColonne,Tri=tCroissant,HasDrillUpDown=0,IsVisible=-1,PositionSousTotal=ptPied,IsInsererLigne=0,IsInsererSautPage=0,IsLibelleDynamique=-1*~
~FiltreList:TmrFiltreReportGroupe,IsNot=0,Nom=Racine,OperateurLogique=opEt
*TmrFiltreReport,GroupeParent=Racine,IsNot=0,IsActif=-1,mrChamp=COMPTE_BUDG_TAIRE,Agregation=aAucune,Operateur=opCommencePar,IsAvecEmpty=0,IsTenirComptePrecedent=-1,Valeur1=6,ChoixType=cValeur,"Libelle=Compte budgétaire Commence par",IsAfficherFiltre=0*
*TmrFiltreReport,GroupeParent=Racine,IsNot=0,IsActif=-1,mrChamp=COMPTE_BUDG_TAIRE,Agregation=aAucune,Operateur=opDifferentDe,IsAvecEmpty=0,IsTenirComptePrecedent=-1,"Valeur1=6061,60611,60612,60613,60614,60617,60618,615,61521,61522,61523,61524,6155,61562,618,6181,6183,61831,618311,618312,61832,618321,618322,61833,618331,618332",ChoixType=cValeur,"Libelle=Compte budgétaire Différent de",IsAfficherFiltre=0*
*TmrFiltreReport,GroupeParent=Racine,IsNot=0,IsActif=-1,mrChamp=TYPEMENT,Agregation=aAucune,Operateur=opEgal,IsAvecEmpty=0,IsTenirComptePrecedent=-1,"Valeur1=""100 UL Niveau 1"",Direction,""Direction hors Etabprinc""",ChoixType=cValeur,"Libelle=Type de structure de regroupement Egal à",IsAfficherFiltre=0*
*TmrFiltreReport,GroupeParent=Racine,IsNot=0,IsActif=-1,mrChamp=COMPTE_BUDG_TAIRE,Agregation=aAucune,Operateur=opNeCommencePasPar,IsAvecEmpty=0,IsTenirComptePrecedent=-1,Valeur1=67,ChoixType=cValeur,"Libelle=Compte budgétaire Ne commence pas par",IsAfficherFiltre=0*
*TmrFiltreReport,GroupeParent=Racine,IsNot=0,IsActif=-1,mrChamp=COMPTE_BUDG_TAIRE,Agregation=aAucune,Operateur=opNeCommencePasPar,IsAvecEmpty=0,IsTenirComptePrecedent=-1,Valeur1=68,ChoixType=cValeur,"Libelle=Compte budgétaire Ne commence pas par",IsAfficherFiltre=0*
*TmrFiltreReport,GroupeParent=Racine,IsNot=0,IsActif=-1,mrChamp=COMPTE_BUDG_TAIRE,Agregation=aAucune,Operateur=opNeCommencePasPar,IsAvecEmpty=0,IsTenirComptePrecedent=-1,Valeur1=69,ChoixType=cValeur,"Libelle=Compte budgétaire Ne commence pas par",IsAfficherFiltre=0*
*TmrFiltreReport,GroupeParent=Racine,IsNot=0,IsActif=-1,mrChamp=COMPTE_BUDG_TAIRE,Agregation=aAucune,Operateur=opNeCommencePasPar,IsAvecEmpty=0,IsTenirComptePrecedent=-1,Valeur1=63,ChoixType=cValeur,"Libelle=Compte budgétaire Ne commence pas par",IsAfficherFiltre=0*
*TmrFiltreReport,GroupeParent=Racine,IsNot=0,IsActif=-1,mrChamp=COMPTE_BUDG_TAIRE,Agregation=aAucune,Operateur=opNeCommencePasPar,IsAvecEmpty=0,IsTenirComptePrecedent=-1,Valeur1=64,ChoixType=cValeur,"Libelle=Compte budgétaire Ne commence pas par",IsAfficherFiltre=0*
*TmrFiltreReport,GroupeParent=Racine,IsNot=0,IsActif=-1,mrChamp=COMPTE_BUDG_TAIRE,Agregation=aAucune,Operateur=opNeCommencePasPar,IsAvecEmpty=0,IsTenirComptePrecedent=-1,Valeur1=60,ChoixType=cValeur,"Libelle=Compte budgétaire Ne commence pas par",IsAfficherFiltre=0*~
FiltreHaving:TmrFiltreReportGroupe,IsNot=0,Nom=Racine,OperateurLogique=opEt
FormatType:fVert
rnpLigneValeur:Horz=ahGauche,Vert=avCentre,Orientation=oHorizontale,Degre=0,RenvoiL=0,PNom=Arial,PTaille=8,PCouleur=0,Fond=16764108,Masque=General,IsBordureActive=-1,BordH=epbMoyenne,BordB=epbMoyenne,BordG=epbMoyenne,BordD=epbMoyenne,BordIV=epbFine,BordIH=epbFine
rnpLigneSsTotal:Horz=ahGauche,Vert=avCentre,Orientation=oHorizontale,Degre=0,RenvoiL=0,PNom=Arial,PTaille=9,PCouleur=0,Fond=16751001,Masque=General,IsBordureActive=-1,BordH=epbFine,BordB=epbMoyenne,BordG=epbMoyenne,BordD=epbMoyenne,BordIV=epbFine,BordIH=epbFine
rnpLigneTotal:Horz=ahGauche,Vert=avCentre,Orientation=oHorizontale,Degre=0,RenvoiL=0,PNom=Arial,PTaille=10,PCouleur=16777215,Fond=10040115,Masque=General,IsBordureActive=-1,BordH=epbMoyenne,BordB=epbMoyenne,BordG=epbMoyenne,BordD=epbMoyenne,BordIV=epbFine,BordIH=epbFine
rnpLigneLibelle:Horz=ahGauche,Vert=avCentre,Orientation=oHorizontale,Degre=0,RenvoiL=0,PNom=Arial,PTaille=8,PCouleur=0,Fond=-16777211,Masque=@,IsBordureActive=0
rnpColonneValeur:Horz=ahCentre,Vert=avCentre,Orientation=oHorizontale,Degre=0,RenvoiL=-1,PNom=Arial,PTaille=8,PBold=-1,PCouleur=0,Fond=16764108,Masque=General,IsBordureActive=-1,BordH=epbMoyenne,BordB=epbMoyenne,BordG=epbMoyenne,BordD=epbMoyenne,BordIV=epbFine,BordIH=epbFine
rnpColonneSsTotal:Horz=ahCentre,Vert=avCentre,Orientation=oHorizontale,Degre=0,RenvoiL=0,PNom=Arial,PTaille=9,PCouleur=0,Fond=16751001,Masque=General,IsBordureActive=-1,BordH=epbMoyenne,BordB=epbMoyenne,BordG=epbFine,BordD=epbMoyenne,BordIV=epbFine,BordIH=epbFine
rnpColonneTotal:Horz=ahCentre,Vert=avCentre,Orientation=oHorizontale,Degre=0,RenvoiL=-1,PNom=Arial,PTaille=10,PCouleur=16777215,Fond=10040115,Masque=General,IsBordureActive=-1,BordH=epbMoyenne,BordB=epbMoyenne,BordG=epbMoyenne,BordD=epbMoyenne,BordIV=epbFine,BordIH=epbFine
rnpColonneLibelle:Horz=ahGauche,Vert=avCentre,Orientation=oHorizontale,Degre=0,RenvoiL=0,PNom=Arial,PTaille=8,PCouleur=0,Fond=-16777211,Masque=@,IsBordureActive=0
rnpIndicValeur:Horz=ahDroite,Vert=avCentre,Orientation=oHorizontale,Degre=0,RenvoiL=0,PNom=Arial,PTaille=8,PCouleur=0,Fond=16777215,"Masque=#,##0.00",IsBordureActive=-1,BordH=epbMoyenne,BordB=epbMoyenne,BordG=epbMoyenne,BordD=epbMoyenne,BordIV=epbFine,BordIH=epbFine
rnpIndicSsTotalLigne:Horz=ahDroite,Vert=avCentre,Orientation=oHorizontale,Degre=0,RenvoiL=0,PNom=Arial,PTaille=9,PCouleur=0,Fond=13434879,"Masque=#,##0.00",IsBordureActive=-1,BordH=epbMoyenne,BordB=epbMoyenne,BordG=epbFine,BordD=epbMoyenne,BordIV=epbFine,BordIH=epbFine
rnpIndicSsTotalColonne:Horz=ahDroite,Vert=avCentre,Orientation=oHorizontale,Degre=0,RenvoiL=0,PNom=Arial,PTaille=9,PCouleur=0,Fond=13434879,"Masque=#,##0.00",IsBordureActive=-1,BordH=epbFine,BordB=epbMoyenne,BordG=epbMoyenne,BordD=epbMoyenne,BordIV=epbFine,BordIH=epbFine
rnpIndicSsTotalCroise:Horz=ahDroite,Vert=avCentre,Orientation=oHorizontale,Degre=0,RenvoiL=0,PNom=Arial,PTaille=9,PCouleur=0,Fond=10092543,"Masque=#,##0.00",IsBordureActive=-1,BordH=epbFine,BordB=epbMoyenne,BordG=epbFine,BordD=epbMoyenne,BordIV=epbFine,BordIH=epbFine
rnpIndicTotalLigne:Horz=ahDroite,Vert=avCentre,Orientation=oHorizontale,Degre=0,RenvoiL=0,PNom=Arial,PTaille=9,PCouleur=0,Fond=16764108,"Masque=#,##0.00",IsBordureActive=-1,BordH=epbMoyenne,BordB=epbMoyenne,BordG=epbMoyenne,BordD=epbMoyenne,BordIV=epbFine,BordIH=epbFine
rnpIndicTotalColonne:Horz=ahDroite,Vert=avCentre,Orientation=oHorizontale,Degre=0,RenvoiL=0,PNom=Arial,PTaille=9,PCouleur=0,Fond=16764108,"Masque=#,##0.00",IsBordureActive=-1,BordH=epbMoyenne,BordB=epbMoyenne,BordG=epbMoyenne,BordD=epbMoyenne,BordIV=epbFine,BordIH=epbFine
rnpIndicTotalSsTotalLigne:Horz=ahDroite,Vert=avCentre,Orientation=oHorizontale,Degre=0,RenvoiL=0,PNom=Arial,PTaille=9,PCouleur=0,Fond=16751001,"Masque=#,##0.00",IsBordureActive=-1,BordH=epbFine,BordB=epbMoyenne,BordG=epbMoyenne,BordD=epbMoyenne,BordIV=epbFine,BordIH=epbFine
rnpIndicTotalSsTotalColonne:Horz=ahDroite,Vert=avCentre,Orientation=oHorizontale,Degre=0,RenvoiL=0,PNom=Arial,PTaille=9,PCouleur=0,Fond=16751001,"Masque=#,##0.00",IsBordureActive=-1,BordH=epbMoyenne,BordB=epbMoyenne,BordG=epbFine,BordD=epbMoyenne,BordIV=epbFine,BordIH=epbFine
rnpIndicTotalCroise:Horz=ahDroite,Vert=avCentre,Orientation=oHorizontale,Degre=0,RenvoiL=0,PNom=Arial,PTaille=10,PCouleur=16777215,Fond=10040115,"Masque=#,##0.00",IsBordureActive=-1,BordH=epbMoyenne,BordB=epbMoyenne,BordG=epbMoyenne,BordD=epbMoyenne,BordIV=epbFine,BordIH=epbFine
rnpLibelleFiltreRupture:Horz=ahGauche,Vert=avCentre,Orientation=oHorizontale,Degre=0,RenvoiL=0,PNom=Arial,PTaille=8,PCouleur=2646607,Fond=-16777211,ColorBord=3969910,Masque=@,IsBordureActive=0
rnpValeurFiltreRupture:Horz=ahGauche,Vert=avCentre,Orientation=oHorizontale,Degre=0,RenvoiL=0,PNom=Arial,PTaille=8,PCouleur=3969910,Fond=-16777211,ColorBord=3969910,Masque=@,IsBordureActive=0
</t>
        </r>
      </text>
    </comment>
    <comment ref="Q53" authorId="0">
      <text>
        <r>
          <rPr>
            <b/>
            <sz val="9"/>
            <color indexed="81"/>
            <rFont val="Tahoma"/>
            <family val="2"/>
          </rPr>
          <t xml:space="preserve">MyReport5.9.0.0
Version:7.1.0.3
EtatType:etTableau
Largeur:2
Hauteur:5
LargeurLigne:1
HauteurColonne:0
TitreList:Id=Aucune
IsAFormater:-1
IsAffecterMasque:-1
NombreRupture:0
CountFiltreRupture:0
HasRupture:0
HasListe:0
~Dossier:Budgétaire UL~
~Modele:DW/Budgétaire UL/Bud_2011~
DateDernierETL:41304,6673959028
IsHorodate:0
IsHorodateMax:-1
IsAutoFit:0
NombreLignePourCombobox:1
IsMajValeurAuto:-1
NbreLigneMaxFormatZebre:100
IsAjoutSupprLigne:0
IsAjoutSupprColonne:0
DispositionFiltreRupture:dfrLibelleSurValeur
IsMaitre:0
IsDetail:0
IsMultiReport:0
IsSousReport:0
IsExecuterAvecGraphe:0
DistanceHauteurRupture:2
DistanceLargeurRupture:1
IsAfficheLibelleLigne:0
IsAfficheLibelleColonne:0
IsAfficheLibelleIndicateur:0
AlignIndicateurTableau:alColonne
IsFusion:-1
CountDrillUpLigne:0
CountDrillUpCol:0
PositionTotalLigne:ptTete
TotalColonne:aDefaut
PositionTotalColonne:ptTete
ChampIndicateurList:Nom=Réalisé,Libelle=Réalisé,NomSQL=R_ALIS_,Fonction=fIndicateur,Agregation=aSomme,"Masque=#,##0.00",Affichage=aValeur,IsRefL=0,IsRefC=0,IsRefI=0,IsLibelleDynamique=-1
~ChampLigneList:Nom=Enveloppe,Libelle=Enveloppe,NomSQL=ENVELOPPE,IsChecked=0,Fonction=fLigne,Tri=tCroissant,HasDrillUpDown=0,IsVisible=-1,PositionSousTotal=ptPied,IsInsererLigne=0,IsInsererSautPage=0,IsLibelleDynamique=-1
*"Nom=Niveau II","Libelle=Niveau II",NomSQL=NIVEAU_I2,Fonction=fLigne,Tri=tCroissant,HasDrillUpDown=0,IsVisible=-1,PositionSousTotal=ptPied,SousTotal=aDefaut,IsInsererLigne=0,IsInsererSautPage=0,IsLibelleDynamique=-1*
*"Nom=Compte budgétaire","Libelle=Compte budgétaire",NomSQL=COMPTE_BUDG_TAIRE,IsChecked=0,Fonction=fLigne,Tri=tCroissant,HasDrillUpDown=0,IsVisible=-1,PositionSousTotal=ptPied,IsInsererLigne=0,IsInsererSautPage=0,IsLibelleDynamique=-1*
*"Nom=Désignation courte groupe de marchandises","Libelle=Désignation courte groupe de marchandises",NomSQL=D_SI0,IsChecked=0,Fonction=fLigne,Tri=tCroissant,HasDrillUpDown=0,IsVisible=-1,PositionSousTotal=ptPied,IsInsererLigne=0,IsInsererSautPage=0,IsLibelleDynamique=-1*~
~ChampColonneList:*"Nom=UB de regrpt LC","Libelle=UB de regrpt LC",NomSQL=UB_DE_REGRPT_LC,IsChecked=0,Fonction=fColonne,Tri=tCroissant,HasDrillUpDown=0,IsVisible=-1,PositionSousTotal=ptPied,IsInsererLigne=0,IsInsererSautPage=0,IsLibelleDynamique=-1*
*"Nom=Regrpt d'UB LC","Libelle=Regrpt d'UB LC",NomSQL=REGRPT_D_UB_LC,IsChecked=0,Fonction=fColonne,Tri=tCroissant,HasDrillUpDown=0,IsVisible=-1,PositionSousTotal=ptPied,SousTotal=aDefaut,IsInsererLigne=0,IsInsererSautPage=0,IsLibelleDynamique=-1*
*"Nom=UB de regrpt LC","Libelle=UB de regrpt LC",NomSQL=UB_DE_REGRPT_LC,IsChecked=0,Fonction=fColonne,Tri=tDecroissant,HasDrillUpDown=0,IsVisible=-1,PositionSousTotal=ptPied,SousTotal=aDefaut,IsInsererLigne=0,IsInsererSautPage=0,IsLibelleDynamique=-1*
*"Nom=Type de structure de regroupement","Libelle=Type de structure de regroupement",NomSQL=TYPEMENT,IsChecked=0,Fonction=fColonne,Tri=tCroissant,HasDrillUpDown=0,IsVisible=-1,PositionSousTotal=ptPied,IsInsererLigne=0,IsInsererSautPage=0,IsLibelleDynamique=-1*~
~FiltreList:TmrFiltreReportGroupe,IsNot=0,Nom=Racine,OperateurLogique=opEt
*TmrFiltreReport,GroupeParent=Racine,IsNot=0,IsActif=-1,mrChamp=COMPTE_BUDG_TAIRE,Agregation=aAucune,Operateur=opCommencePar,IsAvecEmpty=0,IsTenirComptePrecedent=-1,Valeur1=6,ChoixType=cValeur,"Libelle=Compte budgétaire Commence par",IsAfficherFiltre=0*
*TmrFiltreReport,GroupeParent=Racine,IsNot=0,IsActif=-1,mrChamp=COMPTE_BUDG_TAIRE,Agregation=aAucune,Operateur=opDifferentDe,IsAvecEmpty=0,IsTenirComptePrecedent=-1,"Valeur1=6061,60611,60612,60613,60614,60617,60618,615,61521,61522,61523,61524,6155,61562,618,6181,6183,61831,618311,618312,61832,618321,618322,61833,618331,618332",ChoixType=cValeur,"Libelle=Compte budgétaire Différent de",IsAfficherFiltre=0*
*TmrFiltreReport,GroupeParent=Racine,IsNot=0,IsActif=-1,mrChamp=TYPEMENT,Agregation=aAucune,Operateur=opEgal,IsAvecEmpty=0,IsTenirComptePrecedent=-1,"Valeur1=""100 UL Niveau 1"",Direction,""Direction hors Etabprinc""",ChoixType=cValeur,"Libelle=Type de structure de regroupement Egal à",IsAfficherFiltre=0*
*TmrFiltreReport,GroupeParent=Racine,IsNot=0,IsActif=-1,mrChamp=COMPTE_BUDG_TAIRE,Agregation=aAucune,Operateur=opNeCommencePasPar,IsAvecEmpty=0,IsTenirComptePrecedent=-1,Valeur1=67,ChoixType=cValeur,"Libelle=Compte budgétaire Ne commence pas par",IsAfficherFiltre=0*
*TmrFiltreReport,GroupeParent=Racine,IsNot=0,IsActif=-1,mrChamp=COMPTE_BUDG_TAIRE,Agregation=aAucune,Operateur=opNeCommencePasPar,IsAvecEmpty=0,IsTenirComptePrecedent=-1,Valeur1=68,ChoixType=cValeur,"Libelle=Compte budgétaire Ne commence pas par",IsAfficherFiltre=0*
*TmrFiltreReport,GroupeParent=Racine,IsNot=0,IsActif=-1,mrChamp=COMPTE_BUDG_TAIRE,Agregation=aAucune,Operateur=opNeCommencePasPar,IsAvecEmpty=0,IsTenirComptePrecedent=-1,Valeur1=69,ChoixType=cValeur,"Libelle=Compte budgétaire Ne commence pas par",IsAfficherFiltre=0*
*TmrFiltreReport,GroupeParent=Racine,IsNot=0,IsActif=-1,mrChamp=COMPTE_BUDG_TAIRE,Agregation=aAucune,Operateur=opNeCommencePasPar,IsAvecEmpty=0,IsTenirComptePrecedent=-1,Valeur1=63,ChoixType=cValeur,"Libelle=Compte budgétaire Ne commence pas par",IsAfficherFiltre=0*
*TmrFiltreReport,GroupeParent=Racine,IsNot=0,IsActif=-1,mrChamp=COMPTE_BUDG_TAIRE,Agregation=aAucune,Operateur=opNeCommencePasPar,IsAvecEmpty=0,IsTenirComptePrecedent=-1,Valeur1=64,ChoixType=cValeur,"Libelle=Compte budgétaire Ne commence pas par",IsAfficherFiltre=0*
*TmrFiltreReport,GroupeParent=Racine,IsNot=0,IsActif=-1,mrChamp=COMPTE_BUDG_TAIRE,Agregation=aAucune,Operateur=opNeCommencePasPar,IsAvecEmpty=0,IsTenirComptePrecedent=-1,Valeur1=60,ChoixType=cValeur,"Libelle=Compte budgétaire Ne commence pas par",IsAfficherFiltre=0*~
FiltreHaving:TmrFiltreReportGroupe,IsNot=0,Nom=Racine,OperateurLogique=opEt
FormatType:fVert
rnpLigneValeur:Horz=ahGauche,Vert=avCentre,Orientation=oHorizontale,Degre=0,RenvoiL=0,PNom=Arial,PTaille=8,PCouleur=0,Fond=16764108,Masque=General,IsBordureActive=-1,BordH=epbMoyenne,BordB=epbMoyenne,BordG=epbMoyenne,BordD=epbMoyenne,BordIV=epbFine,BordIH=epbFine
rnpLigneSsTotal:Horz=ahGauche,Vert=avCentre,Orientation=oHorizontale,Degre=0,RenvoiL=0,PNom=Arial,PTaille=9,PCouleur=0,Fond=16751001,Masque=General,IsBordureActive=-1,BordH=epbFine,BordB=epbMoyenne,BordG=epbMoyenne,BordD=epbMoyenne,BordIV=epbFine,BordIH=epbFine
rnpLigneTotal:Horz=ahGauche,Vert=avCentre,Orientation=oHorizontale,Degre=0,RenvoiL=0,PNom=Arial,PTaille=10,PCouleur=16777215,Fond=10040115,Masque=General,IsBordureActive=-1,BordH=epbMoyenne,BordB=epbMoyenne,BordG=epbMoyenne,BordD=epbMoyenne,BordIV=epbFine,BordIH=epbFine
rnpLigneLibelle:Horz=ahGauche,Vert=avCentre,Orientation=oHorizontale,Degre=0,RenvoiL=0,PNom=Arial,PTaille=8,PCouleur=0,Fond=-16777211,Masque=@,IsBordureActive=0
rnpColonneValeur:Horz=ahCentre,Vert=avCentre,Orientation=oHorizontale,Degre=0,RenvoiL=-1,PNom=Arial,PTaille=8,PBold=-1,PCouleur=0,Fond=16764108,Masque=General,IsBordureActive=-1,BordH=epbMoyenne,BordB=epbMoyenne,BordG=epbMoyenne,BordD=epbMoyenne,BordIV=epbFine,BordIH=epbFine
rnpColonneSsTotal:Horz=ahCentre,Vert=avCentre,Orientation=oHorizontale,Degre=0,RenvoiL=0,PNom=Arial,PTaille=9,PCouleur=0,Fond=16751001,Masque=General,IsBordureActive=-1,BordH=epbMoyenne,BordB=epbMoyenne,BordG=epbFine,BordD=epbMoyenne,BordIV=epbFine,BordIH=epbFine
rnpColonneTotal:Horz=ahCentre,Vert=avCentre,Orientation=oHorizontale,Degre=0,RenvoiL=-1,PNom=Arial,PTaille=10,PCouleur=16777215,Fond=10040115,Masque=General,IsBordureActive=-1,BordH=epbMoyenne,BordB=epbMoyenne,BordG=epbMoyenne,BordD=epbMoyenne,BordIV=epbFine,BordIH=epbFine
rnpColonneLibelle:Horz=ahGauche,Vert=avCentre,Orientation=oHorizontale,Degre=0,RenvoiL=0,PNom=Arial,PTaille=8,PCouleur=0,Fond=-16777211,Masque=@,IsBordureActive=0
rnpIndicValeur:Horz=ahDroite,Vert=avCentre,Orientation=oHorizontale,Degre=0,RenvoiL=0,PNom=Arial,PTaille=8,PCouleur=0,Fond=16777215,"Masque=#,##0.00",IsBordureActive=-1,BordH=epbMoyenne,BordB=epbMoyenne,BordG=epbMoyenne,BordD=epbMoyenne,BordIV=epbFine,BordIH=epbFine
rnpIndicSsTotalLigne:Horz=ahDroite,Vert=avCentre,Orientation=oHorizontale,Degre=0,RenvoiL=0,PNom=Arial,PTaille=9,PCouleur=0,Fond=13434879,"Masque=#,##0.00",IsBordureActive=-1,BordH=epbMoyenne,BordB=epbMoyenne,BordG=epbFine,BordD=epbMoyenne,BordIV=epbFine,BordIH=epbFine
rnpIndicSsTotalColonne:Horz=ahDroite,Vert=avCentre,Orientation=oHorizontale,Degre=0,RenvoiL=0,PNom=Arial,PTaille=9,PCouleur=0,Fond=13434879,"Masque=#,##0.00",IsBordureActive=-1,BordH=epbFine,BordB=epbMoyenne,BordG=epbMoyenne,BordD=epbMoyenne,BordIV=epbFine,BordIH=epbFine
rnpIndicSsTotalCroise:Horz=ahDroite,Vert=avCentre,Orientation=oHorizontale,Degre=0,RenvoiL=0,PNom=Arial,PTaille=9,PCouleur=0,Fond=10092543,"Masque=#,##0.00",IsBordureActive=-1,BordH=epbFine,BordB=epbMoyenne,BordG=epbFine,BordD=epbMoyenne,BordIV=epbFine,BordIH=epbFine
rnpIndicTotalLigne:Horz=ahDroite,Vert=avCentre,Orientation=oHorizontale,Degre=0,RenvoiL=0,PNom=Arial,PTaille=9,PCouleur=0,Fond=16764108,"Masque=#,##0.00",IsBordureActive=-1,BordH=epbMoyenne,BordB=epbMoyenne,BordG=epbMoyenne,BordD=epbMoyenne,BordIV=epbFine,BordIH=epbFine
rnpIndicTotalColonne:Horz=ahDroite,Vert=avCentre,Orientation=oHorizontale,Degre=0,RenvoiL=0,PNom=Arial,PTaille=9,PCouleur=0,Fond=16764108,"Masque=#,##0.00",IsBordureActive=-1,BordH=epbMoyenne,BordB=epbMoyenne,BordG=epbMoyenne,BordD=epbMoyenne,BordIV=epbFine,BordIH=epbFine
rnpIndicTotalSsTotalLigne:Horz=ahDroite,Vert=avCentre,Orientation=oHorizontale,Degre=0,RenvoiL=0,PNom=Arial,PTaille=9,PCouleur=0,Fond=16751001,"Masque=#,##0.00",IsBordureActive=-1,BordH=epbFine,BordB=epbMoyenne,BordG=epbMoyenne,BordD=epbMoyenne,BordIV=epbFine,BordIH=epbFine
rnpIndicTotalSsTotalColonne:Horz=ahDroite,Vert=avCentre,Orientation=oHorizontale,Degre=0,RenvoiL=0,PNom=Arial,PTaille=9,PCouleur=0,Fond=16751001,"Masque=#,##0.00",IsBordureActive=-1,BordH=epbMoyenne,BordB=epbMoyenne,BordG=epbFine,BordD=epbMoyenne,BordIV=epbFine,BordIH=epbFine
rnpIndicTotalCroise:Horz=ahDroite,Vert=avCentre,Orientation=oHorizontale,Degre=0,RenvoiL=0,PNom=Arial,PTaille=10,PCouleur=16777215,Fond=10040115,"Masque=#,##0.00",IsBordureActive=-1,BordH=epbMoyenne,BordB=epbMoyenne,BordG=epbMoyenne,BordD=epbMoyenne,BordIV=epbFine,BordIH=epbFine
rnpLibelleFiltreRupture:Horz=ahGauche,Vert=avCentre,Orientation=oHorizontale,Degre=0,RenvoiL=0,PNom=Arial,PTaille=8,PCouleur=2646607,Fond=-16777211,ColorBord=3969910,Masque=@,IsBordureActive=0
rnpValeurFiltreRupture:Horz=ahGauche,Vert=avCentre,Orientation=oHorizontale,Degre=0,RenvoiL=0,PNom=Arial,PTaille=8,PCouleur=3969910,Fond=-16777211,ColorBord=3969910,Masque=@,IsBordureActive=0
</t>
        </r>
      </text>
    </comment>
    <comment ref="T53" authorId="0">
      <text>
        <r>
          <rPr>
            <b/>
            <sz val="9"/>
            <color indexed="81"/>
            <rFont val="Tahoma"/>
            <family val="2"/>
          </rPr>
          <t xml:space="preserve">MyReport5.9.0.0
Version:7.1.0.3
EtatType:etTableau
Largeur:2
Hauteur:5
LargeurLigne:1
HauteurColonne:0
TitreList:Id=Aucune
IsAFormater:-1
IsAffecterMasque:-1
NombreRupture:0
CountFiltreRupture:0
HasRupture:0
HasListe:0
~Dossier:Budgétaire UL~
~Modele:DW/Budgétaire UL/Bud_2011~
DateDernierETL:41304,6673959028
IsHorodate:0
IsHorodateMax:-1
IsAutoFit:0
NombreLignePourCombobox:1
IsMajValeurAuto:-1
NbreLigneMaxFormatZebre:100
IsAjoutSupprLigne:0
IsAjoutSupprColonne:0
DispositionFiltreRupture:dfrLibelleSurValeur
IsMaitre:0
IsDetail:0
IsMultiReport:0
IsSousReport:0
IsExecuterAvecGraphe:0
DistanceHauteurRupture:2
DistanceLargeurRupture:1
IsAfficheLibelleLigne:0
IsAfficheLibelleColonne:0
IsAfficheLibelleIndicateur:0
AlignIndicateurTableau:alColonne
IsFusion:-1
CountDrillUpLigne:0
CountDrillUpCol:0
PositionTotalLigne:ptTete
TotalColonne:aDefaut
PositionTotalColonne:ptTete
ChampIndicateurList:Nom=Réalisé,Libelle=Réalisé,NomSQL=R_ALIS_,Fonction=fIndicateur,Agregation=aSomme,"Masque=#,##0.00",Affichage=aValeur,IsRefL=0,IsRefC=0,IsRefI=0,IsLibelleDynamique=-1
~ChampLigneList:Nom=Enveloppe,Libelle=Enveloppe,NomSQL=ENVELOPPE,IsChecked=0,Fonction=fLigne,Tri=tCroissant,HasDrillUpDown=0,IsVisible=-1,PositionSousTotal=ptPied,IsInsererLigne=0,IsInsererSautPage=0,IsLibelleDynamique=-1
*"Nom=Niveau II","Libelle=Niveau II",NomSQL=NIVEAU_I2,Fonction=fLigne,Tri=tCroissant,HasDrillUpDown=0,IsVisible=-1,PositionSousTotal=ptPied,SousTotal=aDefaut,IsInsererLigne=0,IsInsererSautPage=0,IsLibelleDynamique=-1*
*"Nom=Compte budgétaire","Libelle=Compte budgétaire",NomSQL=COMPTE_BUDG_TAIRE,IsChecked=0,Fonction=fLigne,Tri=tCroissant,HasDrillUpDown=0,IsVisible=-1,PositionSousTotal=ptPied,IsInsererLigne=0,IsInsererSautPage=0,IsLibelleDynamique=-1*
*"Nom=Désignation courte groupe de marchandises","Libelle=Désignation courte groupe de marchandises",NomSQL=D_SI0,IsChecked=0,Fonction=fLigne,Tri=tCroissant,HasDrillUpDown=0,IsVisible=-1,PositionSousTotal=ptPied,IsInsererLigne=0,IsInsererSautPage=0,IsLibelleDynamique=-1*~
~ChampColonneList:*"Nom=UB de regrpt LC","Libelle=UB de regrpt LC",NomSQL=UB_DE_REGRPT_LC,IsChecked=0,Fonction=fColonne,Tri=tCroissant,HasDrillUpDown=0,IsVisible=-1,PositionSousTotal=ptPied,IsInsererLigne=0,IsInsererSautPage=0,IsLibelleDynamique=-1*
*"Nom=Regrpt d'UB LC","Libelle=Regrpt d'UB LC",NomSQL=REGRPT_D_UB_LC,IsChecked=0,Fonction=fColonne,Tri=tCroissant,HasDrillUpDown=0,IsVisible=-1,PositionSousTotal=ptPied,SousTotal=aDefaut,IsInsererLigne=0,IsInsererSautPage=0,IsLibelleDynamique=-1*
*"Nom=UB de regrpt LC","Libelle=UB de regrpt LC",NomSQL=UB_DE_REGRPT_LC,IsChecked=0,Fonction=fColonne,Tri=tDecroissant,HasDrillUpDown=0,IsVisible=-1,PositionSousTotal=ptPied,SousTotal=aDefaut,IsInsererLigne=0,IsInsererSautPage=0,IsLibelleDynamique=-1*
*"Nom=Type de structure de regroupement","Libelle=Type de structure de regroupement",NomSQL=TYPEMENT,IsChecked=0,Fonction=fColonne,Tri=tCroissant,HasDrillUpDown=0,IsVisible=-1,PositionSousTotal=ptPied,IsInsererLigne=0,IsInsererSautPage=0,IsLibelleDynamique=-1*~
~FiltreList:TmrFiltreReportGroupe,IsNot=0,Nom=Racine,OperateurLogique=opEt
*TmrFiltreReport,GroupeParent=Racine,IsNot=0,IsActif=-1,mrChamp=COMPTE_BUDG_TAIRE,Agregation=aAucune,Operateur=opCommencePar,IsAvecEmpty=0,IsTenirComptePrecedent=-1,Valeur1=6,ChoixType=cValeur,"Libelle=Compte budgétaire Commence par",IsAfficherFiltre=0*
*TmrFiltreReport,GroupeParent=Racine,IsNot=0,IsActif=-1,mrChamp=COMPTE_BUDG_TAIRE,Agregation=aAucune,Operateur=opDifferentDe,IsAvecEmpty=0,IsTenirComptePrecedent=-1,"Valeur1=6061,60611,60612,60613,60614,60617,60618,615,61521,61522,61523,61524,6155,61562,618,6181,6183,61831,618311,618312,61832,618321,618322,61833,618331,618332",ChoixType=cValeur,"Libelle=Compte budgétaire Différent de",IsAfficherFiltre=0*
*TmrFiltreReport,GroupeParent=Racine,IsNot=0,IsActif=-1,mrChamp=TYPEMENT,Agregation=aAucune,Operateur=opEgal,IsAvecEmpty=0,IsTenirComptePrecedent=-1,"Valeur1=""100 UL Niveau 1"",Direction,""Direction hors Etabprinc""",ChoixType=cValeur,"Libelle=Type de structure de regroupement Egal à",IsAfficherFiltre=0*
*TmrFiltreReport,GroupeParent=Racine,IsNot=0,IsActif=-1,mrChamp=COMPTE_BUDG_TAIRE,Agregation=aAucune,Operateur=opNeCommencePasPar,IsAvecEmpty=0,IsTenirComptePrecedent=-1,Valeur1=67,ChoixType=cValeur,"Libelle=Compte budgétaire Ne commence pas par",IsAfficherFiltre=0*
*TmrFiltreReport,GroupeParent=Racine,IsNot=0,IsActif=-1,mrChamp=COMPTE_BUDG_TAIRE,Agregation=aAucune,Operateur=opNeCommencePasPar,IsAvecEmpty=0,IsTenirComptePrecedent=-1,Valeur1=68,ChoixType=cValeur,"Libelle=Compte budgétaire Ne commence pas par",IsAfficherFiltre=0*
*TmrFiltreReport,GroupeParent=Racine,IsNot=0,IsActif=-1,mrChamp=COMPTE_BUDG_TAIRE,Agregation=aAucune,Operateur=opNeCommencePasPar,IsAvecEmpty=0,IsTenirComptePrecedent=-1,Valeur1=69,ChoixType=cValeur,"Libelle=Compte budgétaire Ne commence pas par",IsAfficherFiltre=0*
*TmrFiltreReport,GroupeParent=Racine,IsNot=0,IsActif=-1,mrChamp=COMPTE_BUDG_TAIRE,Agregation=aAucune,Operateur=opNeCommencePasPar,IsAvecEmpty=0,IsTenirComptePrecedent=-1,Valeur1=63,ChoixType=cValeur,"Libelle=Compte budgétaire Ne commence pas par",IsAfficherFiltre=0*
*TmrFiltreReport,GroupeParent=Racine,IsNot=0,IsActif=-1,mrChamp=COMPTE_BUDG_TAIRE,Agregation=aAucune,Operateur=opNeCommencePasPar,IsAvecEmpty=0,IsTenirComptePrecedent=-1,Valeur1=64,ChoixType=cValeur,"Libelle=Compte budgétaire Ne commence pas par",IsAfficherFiltre=0*
*TmrFiltreReport,GroupeParent=Racine,IsNot=0,IsActif=-1,mrChamp=COMPTE_BUDG_TAIRE,Agregation=aAucune,Operateur=opNeCommencePasPar,IsAvecEmpty=0,IsTenirComptePrecedent=-1,Valeur1=60,ChoixType=cValeur,"Libelle=Compte budgétaire Ne commence pas par",IsAfficherFiltre=0*~
FiltreHaving:TmrFiltreReportGroupe,IsNot=0,Nom=Racine,OperateurLogique=opEt
FormatType:fVert
rnpLigneValeur:Horz=ahGauche,Vert=avCentre,Orientation=oHorizontale,Degre=0,RenvoiL=0,PNom=Arial,PTaille=8,PCouleur=0,Fond=16764108,Masque=General,IsBordureActive=-1,BordH=epbMoyenne,BordB=epbMoyenne,BordG=epbMoyenne,BordD=epbMoyenne,BordIV=epbFine,BordIH=epbFine
rnpLigneSsTotal:Horz=ahGauche,Vert=avCentre,Orientation=oHorizontale,Degre=0,RenvoiL=0,PNom=Arial,PTaille=9,PCouleur=0,Fond=16751001,Masque=General,IsBordureActive=-1,BordH=epbFine,BordB=epbMoyenne,BordG=epbMoyenne,BordD=epbMoyenne,BordIV=epbFine,BordIH=epbFine
rnpLigneTotal:Horz=ahGauche,Vert=avCentre,Orientation=oHorizontale,Degre=0,RenvoiL=0,PNom=Arial,PTaille=10,PCouleur=16777215,Fond=10040115,Masque=General,IsBordureActive=-1,BordH=epbMoyenne,BordB=epbMoyenne,BordG=epbMoyenne,BordD=epbMoyenne,BordIV=epbFine,BordIH=epbFine
rnpLigneLibelle:Horz=ahGauche,Vert=avCentre,Orientation=oHorizontale,Degre=0,RenvoiL=0,PNom=Arial,PTaille=8,PCouleur=0,Fond=-16777211,Masque=@,IsBordureActive=0
rnpColonneValeur:Horz=ahCentre,Vert=avCentre,Orientation=oHorizontale,Degre=0,RenvoiL=-1,PNom=Arial,PTaille=8,PBold=-1,PCouleur=0,Fond=16764108,Masque=General,IsBordureActive=-1,BordH=epbMoyenne,BordB=epbMoyenne,BordG=epbMoyenne,BordD=epbMoyenne,BordIV=epbFine,BordIH=epbFine
rnpColonneSsTotal:Horz=ahCentre,Vert=avCentre,Orientation=oHorizontale,Degre=0,RenvoiL=0,PNom=Arial,PTaille=9,PCouleur=0,Fond=16751001,Masque=General,IsBordureActive=-1,BordH=epbMoyenne,BordB=epbMoyenne,BordG=epbFine,BordD=epbMoyenne,BordIV=epbFine,BordIH=epbFine
rnpColonneTotal:Horz=ahCentre,Vert=avCentre,Orientation=oHorizontale,Degre=0,RenvoiL=-1,PNom=Arial,PTaille=10,PCouleur=16777215,Fond=10040115,Masque=General,IsBordureActive=-1,BordH=epbMoyenne,BordB=epbMoyenne,BordG=epbMoyenne,BordD=epbMoyenne,BordIV=epbFine,BordIH=epbFine
rnpColonneLibelle:Horz=ahGauche,Vert=avCentre,Orientation=oHorizontale,Degre=0,RenvoiL=0,PNom=Arial,PTaille=8,PCouleur=0,Fond=-16777211,Masque=@,IsBordureActive=0
rnpIndicValeur:Horz=ahDroite,Vert=avCentre,Orientation=oHorizontale,Degre=0,RenvoiL=0,PNom=Arial,PTaille=8,PCouleur=0,Fond=16777215,"Masque=#,##0.00",IsBordureActive=-1,BordH=epbMoyenne,BordB=epbMoyenne,BordG=epbMoyenne,BordD=epbMoyenne,BordIV=epbFine,BordIH=epbFine
rnpIndicSsTotalLigne:Horz=ahDroite,Vert=avCentre,Orientation=oHorizontale,Degre=0,RenvoiL=0,PNom=Arial,PTaille=9,PCouleur=0,Fond=13434879,"Masque=#,##0.00",IsBordureActive=-1,BordH=epbMoyenne,BordB=epbMoyenne,BordG=epbFine,BordD=epbMoyenne,BordIV=epbFine,BordIH=epbFine
rnpIndicSsTotalColonne:Horz=ahDroite,Vert=avCentre,Orientation=oHorizontale,Degre=0,RenvoiL=0,PNom=Arial,PTaille=9,PCouleur=0,Fond=13434879,"Masque=#,##0.00",IsBordureActive=-1,BordH=epbFine,BordB=epbMoyenne,BordG=epbMoyenne,BordD=epbMoyenne,BordIV=epbFine,BordIH=epbFine
rnpIndicSsTotalCroise:Horz=ahDroite,Vert=avCentre,Orientation=oHorizontale,Degre=0,RenvoiL=0,PNom=Arial,PTaille=9,PCouleur=0,Fond=10092543,"Masque=#,##0.00",IsBordureActive=-1,BordH=epbFine,BordB=epbMoyenne,BordG=epbFine,BordD=epbMoyenne,BordIV=epbFine,BordIH=epbFine
rnpIndicTotalLigne:Horz=ahDroite,Vert=avCentre,Orientation=oHorizontale,Degre=0,RenvoiL=0,PNom=Arial,PTaille=9,PCouleur=0,Fond=16764108,"Masque=#,##0.00",IsBordureActive=-1,BordH=epbMoyenne,BordB=epbMoyenne,BordG=epbMoyenne,BordD=epbMoyenne,BordIV=epbFine,BordIH=epbFine
rnpIndicTotalColonne:Horz=ahDroite,Vert=avCentre,Orientation=oHorizontale,Degre=0,RenvoiL=0,PNom=Arial,PTaille=9,PCouleur=0,Fond=16764108,"Masque=#,##0.00",IsBordureActive=-1,BordH=epbMoyenne,BordB=epbMoyenne,BordG=epbMoyenne,BordD=epbMoyenne,BordIV=epbFine,BordIH=epbFine
rnpIndicTotalSsTotalLigne:Horz=ahDroite,Vert=avCentre,Orientation=oHorizontale,Degre=0,RenvoiL=0,PNom=Arial,PTaille=9,PCouleur=0,Fond=16751001,"Masque=#,##0.00",IsBordureActive=-1,BordH=epbFine,BordB=epbMoyenne,BordG=epbMoyenne,BordD=epbMoyenne,BordIV=epbFine,BordIH=epbFine
rnpIndicTotalSsTotalColonne:Horz=ahDroite,Vert=avCentre,Orientation=oHorizontale,Degre=0,RenvoiL=0,PNom=Arial,PTaille=9,PCouleur=0,Fond=16751001,"Masque=#,##0.00",IsBordureActive=-1,BordH=epbMoyenne,BordB=epbMoyenne,BordG=epbFine,BordD=epbMoyenne,BordIV=epbFine,BordIH=epbFine
rnpIndicTotalCroise:Horz=ahDroite,Vert=avCentre,Orientation=oHorizontale,Degre=0,RenvoiL=0,PNom=Arial,PTaille=10,PCouleur=16777215,Fond=10040115,"Masque=#,##0.00",IsBordureActive=-1,BordH=epbMoyenne,BordB=epbMoyenne,BordG=epbMoyenne,BordD=epbMoyenne,BordIV=epbFine,BordIH=epbFine
rnpLibelleFiltreRupture:Horz=ahGauche,Vert=avCentre,Orientation=oHorizontale,Degre=0,RenvoiL=0,PNom=Arial,PTaille=8,PCouleur=2646607,Fond=-16777211,ColorBord=3969910,Masque=@,IsBordureActive=0
rnpValeurFiltreRupture:Horz=ahGauche,Vert=avCentre,Orientation=oHorizontale,Degre=0,RenvoiL=0,PNom=Arial,PTaille=8,PCouleur=3969910,Fond=-16777211,ColorBord=3969910,Masque=@,IsBordureActive=0
</t>
        </r>
      </text>
    </comment>
    <comment ref="B59" authorId="0">
      <text>
        <r>
          <rPr>
            <b/>
            <sz val="9"/>
            <color indexed="81"/>
            <rFont val="Tahoma"/>
            <family val="2"/>
          </rPr>
          <t xml:space="preserve">MyReport5.9.0.0
Version:7.1.0.3
EtatType:etTableau
Largeur:2
Hauteur:2
LargeurLigne:1
HauteurColonne:0
TitreList:Id=Aucune
IsAFormater:-1
IsAffecterMasque:-1
NombreRupture:0
CountFiltreRupture:0
HasRupture:0
HasListe:0
~Dossier:Budgétaire UL~
~Modele:DW/Budgétaire UL/Bud_2011~
DateDernierETL:41304,6673959028
IsHorodate:0
IsHorodateMax:-1
IsAutoFit:0
NombreLignePourCombobox:1
IsMajValeurAuto:-1
NbreLigneMaxFormatZebre:100
IsAjoutSupprLigne:0
IsAjoutSupprColonne:0
DispositionFiltreRupture:dfrLibelleSurValeur
IsMaitre:0
IsDetail:0
IsMultiReport:0
IsSousReport:0
IsExecuterAvecGraphe:0
DistanceHauteurRupture:2
DistanceLargeurRupture:1
IsAfficheLibelleLigne:0
IsAfficheLibelleColonne:0
IsAfficheLibelleIndicateur:0
AlignIndicateurTableau:alColonne
IsFusion:-1
CountDrillUpLigne:0
CountDrillUpCol:0
PositionTotalLigne:ptTete
TotalColonne:aDefaut
PositionTotalColonne:ptTete
ChampIndicateurList:Nom=Réalisé,Libelle=Réalisé,NomSQL=R_ALIS_,Fonction=fIndicateur,Agregation=aSomme,"Masque=#,##0.00",Affichage=aValeur,IsRefL=0,IsRefC=0,IsRefI=0,IsLibelleDynamique=-1
~ChampLigneList:Nom=Enveloppe,Libelle=Enveloppe,NomSQL=ENVELOPPE,IsChecked=0,Fonction=fLigne,Tri=tCroissant,HasDrillUpDown=0,IsVisible=-1,PositionSousTotal=ptPied,IsInsererLigne=0,IsInsererSautPage=0,IsLibelleDynamique=-1
*"Nom=Niveau II","Libelle=Niveau II",NomSQL=NIVEAU_I2,Fonction=fLigne,Tri=tCroissant,HasDrillUpDown=0,IsVisible=-1,PositionSousTotal=ptPied,SousTotal=aDefaut,IsInsererLigne=0,IsInsererSautPage=0,IsLibelleDynamique=-1*
*"Nom=Compte budgétaire","Libelle=Compte budgétaire",NomSQL=COMPTE_BUDG_TAIRE,IsChecked=0,Fonction=fLigne,Tri=tCroissant,HasDrillUpDown=0,IsVisible=-1,PositionSousTotal=ptPied,IsInsererLigne=0,IsInsererSautPage=0,IsLibelleDynamique=-1*
*"Nom=Désignation courte groupe de marchandises","Libelle=Désignation courte groupe de marchandises",NomSQL=D_SI0,IsChecked=0,Fonction=fLigne,Tri=tCroissant,HasDrillUpDown=0,IsVisible=-1,PositionSousTotal=ptPied,IsInsererLigne=0,IsInsererSautPage=0,IsLibelleDynamique=-1*~
~ChampColonneList:*"Nom=Regrpt d'UB LC","Libelle=Regrpt d'UB LC",NomSQL=REGRPT_D_UB_LC,IsChecked=0,Fonction=fColonne,Tri=tCroissant,HasDrillUpDown=0,IsVisible=-1,PositionSousTotal=ptPied,SousTotal=aDefaut,IsInsererLigne=0,IsInsererSautPage=0,IsLibelleDynamique=-1*
*"Nom=UB de regrpt LC","Libelle=UB de regrpt LC",NomSQL=UB_DE_REGRPT_LC,IsChecked=0,Fonction=fColonne,Tri=tCroissant,HasDrillUpDown=0,IsVisible=-1,PositionSousTotal=ptPied,SousTotal=aDefaut,IsInsererLigne=0,IsInsererSautPage=0,IsLibelleDynamique=-1*
*"Nom=Type de structure de regroupement","Libelle=Type de structure de regroupement",NomSQL=TYPEMENT,IsChecked=0,Fonction=fColonne,Tri=tCroissant,HasDrillUpDown=0,IsVisible=-1,PositionSousTotal=ptPied,IsInsererLigne=0,IsInsererSautPage=0,IsLibelleDynamique=-1*~
~FiltreList:TmrFiltreReportGroupe,IsNot=0,Nom=Racine,OperateurLogique=opEt
*TmrFiltreReport,GroupeParent=Racine,IsNot=0,IsActif=-1,mrChamp=COMPTE_BUDG_TAIRE,Agregation=aAucune,Operateur=opCommencePar,IsAvecEmpty=0,IsTenirComptePrecedent=-1,Valeur1=6,ChoixType=cValeur,"Libelle=Compte budgétaire Commence par",IsAfficherFiltre=0*
*TmrFiltreReport,GroupeParent=Racine,IsNot=0,IsActif=-1,mrChamp=COMPTE_BUDG_TAIRE,Agregation=aAucune,Operateur=opDifferentDe,IsAvecEmpty=0,IsTenirComptePrecedent=-1,"Valeur1=6061,60611,60612,60613,60614,60617,60618,615,61521,61522,61523,61524,6155,61562,618,6181,6183,61831,618311,618312,61832,618321,618322,61833,618331,618332",ChoixType=cValeur,"Libelle=Compte budgétaire Différent de",IsAfficherFiltre=0*
*TmrFiltreReport,GroupeParent=Racine,IsNot=0,IsActif=0,mrChamp=TYPEMENT,Agregation=aAucune,Operateur=opEgal,IsAvecEmpty=0,IsTenirComptePrecedent=-1,"Valeur1=""100 UL Niveau 1"",Direction,""Direction hors Etabprinc""",ChoixType=cValeur,"Libelle=Type de structure de regroupement Egal à",IsAfficherFiltre=0*
*TmrFiltreReport,GroupeParent=Racine,IsNot=0,IsActif=-1,mrChamp=COMPTE_BUDG_TAIRE,Agregation=aAucune,Operateur=opCommencePar,IsAvecEmpty=0,IsTenirComptePrecedent=-1,Valeur1=67,ChoixType=cValeur,"Libelle=Compte budgétaire Commence par",IsAfficherFiltre=0*
*TmrFiltreReport,GroupeParent=Racine,IsNot=0,IsActif=-1,mrChamp=COMPTE_BUDG_TAIRE,Agregation=aAucune,Operateur=opNeCommencePasPar,IsAvecEmpty=0,IsTenirComptePrecedent=-1,Valeur1=68,ChoixType=cValeur,"Libelle=Compte budgétaire Ne commence pas par",IsAfficherFiltre=0*
*TmrFiltreReport,GroupeParent=Racine,IsNot=0,IsActif=-1,mrChamp=COMPTE_BUDG_TAIRE,Agregation=aAucune,Operateur=opNeCommencePasPar,IsAvecEmpty=0,IsTenirComptePrecedent=-1,Valeur1=69,ChoixType=cValeur,"Libelle=Compte budgétaire Ne commence pas par",IsAfficherFiltre=0*
*TmrFiltreReport,GroupeParent=Racine,IsNot=0,IsActif=-1,mrChamp=COMPTE_BUDG_TAIRE,Agregation=aAucune,Operateur=opNeCommencePasPar,IsAvecEmpty=0,IsTenirComptePrecedent=-1,Valeur1=63,ChoixType=cValeur,"Libelle=Compte budgétaire Ne commence pas par",IsAfficherFiltre=0*
*TmrFiltreReport,GroupeParent=Racine,IsNot=0,IsActif=-1,mrChamp=COMPTE_BUDG_TAIRE,Agregation=aAucune,Operateur=opNeCommencePasPar,IsAvecEmpty=0,IsTenirComptePrecedent=-1,Valeur1=64,ChoixType=cValeur,"Libelle=Compte budgétaire Ne commence pas par",IsAfficherFiltre=0*
*TmrFiltreReport,GroupeParent=Racine,IsNot=0,IsActif=-1,mrChamp=COMPTE_BUDG_TAIRE,Agregation=aAucune,Operateur=opNeCommencePasPar,IsAvecEmpty=0,IsTenirComptePrecedent=-1,Valeur1=60,ChoixType=cValeur,"Libelle=Compte budgétaire Ne commence pas par",IsAfficherFiltre=0*~
FiltreHaving:TmrFiltreReportGroupe,IsNot=0,Nom=Racine,OperateurLogique=opEt
FormatType:fVert
rnpLigneValeur:Horz=ahGauche,Vert=avCentre,Orientation=oHorizontale,Degre=0,RenvoiL=0,PNom=Arial,PTaille=8,PCouleur=0,Fond=16764108,Masque=General,IsBordureActive=-1,BordH=epbMoyenne,BordB=epbMoyenne,BordG=epbMoyenne,BordD=epbMoyenne,BordIV=epbFine,BordIH=epbFine
rnpLigneSsTotal:Horz=ahGauche,Vert=avCentre,Orientation=oHorizontale,Degre=0,RenvoiL=0,PNom=Arial,PTaille=9,PCouleur=0,Fond=16751001,Masque=General,IsBordureActive=-1,BordH=epbFine,BordB=epbMoyenne,BordG=epbMoyenne,BordD=epbMoyenne,BordIV=epbFine,BordIH=epbFine
rnpLigneTotal:Horz=ahGauche,Vert=avCentre,Orientation=oHorizontale,Degre=0,RenvoiL=0,PNom=Arial,PTaille=10,PCouleur=16777215,Fond=10040115,Masque=General,IsBordureActive=-1,BordH=epbMoyenne,BordB=epbMoyenne,BordG=epbMoyenne,BordD=epbMoyenne,BordIV=epbFine,BordIH=epbFine
rnpLigneLibelle:Horz=ahGauche,Vert=avCentre,Orientation=oHorizontale,Degre=0,RenvoiL=0,PNom=Arial,PTaille=8,PCouleur=0,Fond=-16777211,Masque=@,IsBordureActive=0
rnpColonneValeur:Horz=ahCentre,Vert=avCentre,Orientation=oHorizontale,Degre=0,RenvoiL=-1,PNom=Arial,PTaille=8,PBold=-1,PCouleur=0,Fond=16764108,Masque=General,IsBordureActive=-1,BordH=epbMoyenne,BordB=epbMoyenne,BordG=epbMoyenne,BordD=epbMoyenne,BordIV=epbFine,BordIH=epbFine
rnpColonneSsTotal:Horz=ahCentre,Vert=avCentre,Orientation=oHorizontale,Degre=0,RenvoiL=0,PNom=Arial,PTaille=9,PCouleur=0,Fond=16751001,Masque=General,IsBordureActive=-1,BordH=epbMoyenne,BordB=epbMoyenne,BordG=epbFine,BordD=epbMoyenne,BordIV=epbFine,BordIH=epbFine
rnpColonneTotal:Horz=ahCentre,Vert=avCentre,Orientation=oHorizontale,Degre=0,RenvoiL=-1,PNom=Arial,PTaille=10,PCouleur=16777215,Fond=10040115,Masque=General,IsBordureActive=-1,BordH=epbMoyenne,BordB=epbMoyenne,BordG=epbMoyenne,BordD=epbMoyenne,BordIV=epbFine,BordIH=epbFine
rnpColonneLibelle:Horz=ahGauche,Vert=avCentre,Orientation=oHorizontale,Degre=0,RenvoiL=0,PNom=Arial,PTaille=8,PCouleur=0,Fond=-16777211,Masque=@,IsBordureActive=0
rnpIndicValeur:Horz=ahDroite,Vert=avCentre,Orientation=oHorizontale,Degre=0,RenvoiL=0,PNom=Arial,PTaille=8,PCouleur=0,Fond=16777215,"Masque=#,##0.00",IsBordureActive=-1,BordH=epbMoyenne,BordB=epbMoyenne,BordG=epbMoyenne,BordD=epbMoyenne,BordIV=epbFine,BordIH=epbFine
rnpIndicSsTotalLigne:Horz=ahDroite,Vert=avCentre,Orientation=oHorizontale,Degre=0,RenvoiL=0,PNom=Arial,PTaille=9,PCouleur=0,Fond=13434879,"Masque=#,##0.00",IsBordureActive=-1,BordH=epbMoyenne,BordB=epbMoyenne,BordG=epbFine,BordD=epbMoyenne,BordIV=epbFine,BordIH=epbFine
rnpIndicSsTotalColonne:Horz=ahDroite,Vert=avCentre,Orientation=oHorizontale,Degre=0,RenvoiL=0,PNom=Arial,PTaille=9,PCouleur=0,Fond=13434879,"Masque=#,##0.00",IsBordureActive=-1,BordH=epbFine,BordB=epbMoyenne,BordG=epbMoyenne,BordD=epbMoyenne,BordIV=epbFine,BordIH=epbFine
rnpIndicSsTotalCroise:Horz=ahDroite,Vert=avCentre,Orientation=oHorizontale,Degre=0,RenvoiL=0,PNom=Arial,PTaille=9,PCouleur=0,Fond=10092543,"Masque=#,##0.00",IsBordureActive=-1,BordH=epbFine,BordB=epbMoyenne,BordG=epbFine,BordD=epbMoyenne,BordIV=epbFine,BordIH=epbFine
rnpIndicTotalLigne:Horz=ahDroite,Vert=avCentre,Orientation=oHorizontale,Degre=0,RenvoiL=0,PNom=Arial,PTaille=9,PCouleur=0,Fond=16764108,"Masque=#,##0.00",IsBordureActive=-1,BordH=epbMoyenne,BordB=epbMoyenne,BordG=epbMoyenne,BordD=epbMoyenne,BordIV=epbFine,BordIH=epbFine
rnpIndicTotalColonne:Horz=ahDroite,Vert=avCentre,Orientation=oHorizontale,Degre=0,RenvoiL=0,PNom=Arial,PTaille=9,PCouleur=0,Fond=16764108,"Masque=#,##0.00",IsBordureActive=-1,BordH=epbMoyenne,BordB=epbMoyenne,BordG=epbMoyenne,BordD=epbMoyenne,BordIV=epbFine,BordIH=epbFine
rnpIndicTotalSsTotalLigne:Horz=ahDroite,Vert=avCentre,Orientation=oHorizontale,Degre=0,RenvoiL=0,PNom=Arial,PTaille=9,PCouleur=0,Fond=16751001,"Masque=#,##0.00",IsBordureActive=-1,BordH=epbFine,BordB=epbMoyenne,BordG=epbMoyenne,BordD=epbMoyenne,BordIV=epbFine,BordIH=epbFine
rnpIndicTotalSsTotalColonne:Horz=ahDroite,Vert=avCentre,Orientation=oHorizontale,Degre=0,RenvoiL=0,PNom=Arial,PTaille=9,PCouleur=0,Fond=16751001,"Masque=#,##0.00",IsBordureActive=-1,BordH=epbMoyenne,BordB=epbMoyenne,BordG=epbFine,BordD=epbMoyenne,BordIV=epbFine,BordIH=epbFine
rnpIndicTotalCroise:Horz=ahDroite,Vert=avCentre,Orientation=oHorizontale,Degre=0,RenvoiL=0,PNom=Arial,PTaille=10,PCouleur=16777215,Fond=10040115,"Masque=#,##0.00",IsBordureActive=-1,BordH=epbMoyenne,BordB=epbMoyenne,BordG=epbMoyenne,BordD=epbMoyenne,BordIV=epbFine,BordIH=epbFine
rnpLibelleFiltreRupture:Horz=ahGauche,Vert=avCentre,Orientation=oHorizontale,Degre=0,RenvoiL=0,PNom=Arial,PTaille=8,PCouleur=2646607,Fond=-16777211,ColorBord=3969910,Masque=@,IsBordureActive=0
rnpValeurFiltreRupture:Horz=ahGauche,Vert=avCentre,Orientation=oHorizontale,Degre=0,RenvoiL=0,PNom=Arial,PTaille=8,PCouleur=3969910,Fond=-16777211,ColorBord=3969910,Masque=@,IsBordureActive=0
</t>
        </r>
      </text>
    </comment>
    <comment ref="E59" authorId="0">
      <text>
        <r>
          <rPr>
            <b/>
            <sz val="9"/>
            <color indexed="81"/>
            <rFont val="Tahoma"/>
            <family val="2"/>
          </rPr>
          <t xml:space="preserve">MyReport5.9.0.0
Version:7.1.0.3
EtatType:etTableau
Largeur:2
Hauteur:2
LargeurLigne:1
HauteurColonne:0
TitreList:Id=Aucune
IsAFormater:-1
IsAffecterMasque:-1
NombreRupture:0
CountFiltreRupture:0
HasRupture:0
HasListe:0
~Dossier:Budgétaire UL~
~Modele:DW/Budgétaire UL/Bud_2011~
DateDernierETL:41304,6673959028
IsHorodate:0
IsHorodateMax:-1
IsAutoFit:0
NombreLignePourCombobox:1
IsMajValeurAuto:-1
NbreLigneMaxFormatZebre:100
IsAjoutSupprLigne:0
IsAjoutSupprColonne:0
DispositionFiltreRupture:dfrLibelleSurValeur
IsMaitre:0
IsDetail:0
IsMultiReport:0
IsSousReport:0
IsExecuterAvecGraphe:0
DistanceHauteurRupture:2
DistanceLargeurRupture:1
IsAfficheLibelleLigne:0
IsAfficheLibelleColonne:0
IsAfficheLibelleIndicateur:0
AlignIndicateurTableau:alColonne
IsFusion:-1
CountDrillUpLigne:0
CountDrillUpCol:0
PositionTotalLigne:ptTete
TotalColonne:aDefaut
PositionTotalColonne:ptTete
ChampIndicateurList:Nom=Réalisé,Libelle=Réalisé,NomSQL=R_ALIS_,Fonction=fIndicateur,Agregation=aSomme,"Masque=#,##0.00",Affichage=aValeur,IsRefL=0,IsRefC=0,IsRefI=0,IsLibelleDynamique=-1
~ChampLigneList:Nom=Enveloppe,Libelle=Enveloppe,NomSQL=ENVELOPPE,IsChecked=0,Fonction=fLigne,Tri=tCroissant,HasDrillUpDown=0,IsVisible=-1,PositionSousTotal=ptPied,IsInsererLigne=0,IsInsererSautPage=0,IsLibelleDynamique=-1
*"Nom=Niveau II","Libelle=Niveau II",NomSQL=NIVEAU_I2,Fonction=fLigne,Tri=tCroissant,HasDrillUpDown=0,IsVisible=-1,PositionSousTotal=ptPied,SousTotal=aDefaut,IsInsererLigne=0,IsInsererSautPage=0,IsLibelleDynamique=-1*
*"Nom=Compte budgétaire","Libelle=Compte budgétaire",NomSQL=COMPTE_BUDG_TAIRE,IsChecked=0,Fonction=fLigne,Tri=tCroissant,HasDrillUpDown=0,IsVisible=-1,PositionSousTotal=ptPied,IsInsererLigne=0,IsInsererSautPage=0,IsLibelleDynamique=-1*
*"Nom=Désignation courte groupe de marchandises","Libelle=Désignation courte groupe de marchandises",NomSQL=D_SI0,IsChecked=0,Fonction=fLigne,Tri=tCroissant,HasDrillUpDown=0,IsVisible=-1,PositionSousTotal=ptPied,IsInsererLigne=0,IsInsererSautPage=0,IsLibelleDynamique=-1*~
~ChampColonneList:*"Nom=Regrpt d'UB LC","Libelle=Regrpt d'UB LC",NomSQL=REGRPT_D_UB_LC,IsChecked=0,Fonction=fColonne,Tri=tCroissant,HasDrillUpDown=0,IsVisible=-1,PositionSousTotal=ptPied,SousTotal=aDefaut,IsInsererLigne=0,IsInsererSautPage=0,IsLibelleDynamique=-1*
*"Nom=UB de regrpt LC","Libelle=UB de regrpt LC",NomSQL=UB_DE_REGRPT_LC,IsChecked=0,Fonction=fColonne,Tri=tCroissant,HasDrillUpDown=0,IsVisible=-1,PositionSousTotal=ptPied,SousTotal=aDefaut,IsInsererLigne=0,IsInsererSautPage=0,IsLibelleDynamique=-1*
*"Nom=Type de structure de regroupement","Libelle=Type de structure de regroupement",NomSQL=TYPEMENT,IsChecked=0,Fonction=fColonne,Tri=tCroissant,HasDrillUpDown=0,IsVisible=-1,PositionSousTotal=ptPied,IsInsererLigne=0,IsInsererSautPage=0,IsLibelleDynamique=-1*~
~FiltreList:TmrFiltreReportGroupe,IsNot=0,Nom=Racine,OperateurLogique=opEt
*TmrFiltreReport,GroupeParent=Racine,IsNot=0,IsActif=-1,mrChamp=COMPTE_BUDG_TAIRE,Agregation=aAucune,Operateur=opCommencePar,IsAvecEmpty=0,IsTenirComptePrecedent=-1,Valeur1=6,ChoixType=cValeur,"Libelle=Compte budgétaire Commence par",IsAfficherFiltre=0*
*TmrFiltreReport,GroupeParent=Racine,IsNot=0,IsActif=-1,mrChamp=COMPTE_BUDG_TAIRE,Agregation=aAucune,Operateur=opDifferentDe,IsAvecEmpty=0,IsTenirComptePrecedent=-1,"Valeur1=6061,60611,60612,60613,60614,60617,60618,615,61521,61522,61523,61524,6155,61562,618,6181,6183,61831,618311,618312,61832,618321,618322,61833,618331,618332",ChoixType=cValeur,"Libelle=Compte budgétaire Différent de",IsAfficherFiltre=0*
*TmrFiltreReport,GroupeParent=Racine,IsNot=0,IsActif=0,mrChamp=TYPEMENT,Agregation=aAucune,Operateur=opEgal,IsAvecEmpty=0,IsTenirComptePrecedent=-1,"Valeur1=""100 UL Niveau 1"",Direction,""Direction hors Etabprinc""",ChoixType=cValeur,"Libelle=Type de structure de regroupement Egal à",IsAfficherFiltre=0*
*TmrFiltreReport,GroupeParent=Racine,IsNot=0,IsActif=-1,mrChamp=COMPTE_BUDG_TAIRE,Agregation=aAucune,Operateur=opCommencePar,IsAvecEmpty=0,IsTenirComptePrecedent=-1,Valeur1=67,ChoixType=cValeur,"Libelle=Compte budgétaire Commence par",IsAfficherFiltre=0*
*TmrFiltreReport,GroupeParent=Racine,IsNot=0,IsActif=-1,mrChamp=COMPTE_BUDG_TAIRE,Agregation=aAucune,Operateur=opNeCommencePasPar,IsAvecEmpty=0,IsTenirComptePrecedent=-1,Valeur1=68,ChoixType=cValeur,"Libelle=Compte budgétaire Ne commence pas par",IsAfficherFiltre=0*
*TmrFiltreReport,GroupeParent=Racine,IsNot=0,IsActif=-1,mrChamp=COMPTE_BUDG_TAIRE,Agregation=aAucune,Operateur=opNeCommencePasPar,IsAvecEmpty=0,IsTenirComptePrecedent=-1,Valeur1=69,ChoixType=cValeur,"Libelle=Compte budgétaire Ne commence pas par",IsAfficherFiltre=0*
*TmrFiltreReport,GroupeParent=Racine,IsNot=0,IsActif=-1,mrChamp=COMPTE_BUDG_TAIRE,Agregation=aAucune,Operateur=opNeCommencePasPar,IsAvecEmpty=0,IsTenirComptePrecedent=-1,Valeur1=63,ChoixType=cValeur,"Libelle=Compte budgétaire Ne commence pas par",IsAfficherFiltre=0*
*TmrFiltreReport,GroupeParent=Racine,IsNot=0,IsActif=-1,mrChamp=COMPTE_BUDG_TAIRE,Agregation=aAucune,Operateur=opNeCommencePasPar,IsAvecEmpty=0,IsTenirComptePrecedent=-1,Valeur1=64,ChoixType=cValeur,"Libelle=Compte budgétaire Ne commence pas par",IsAfficherFiltre=0*
*TmrFiltreReport,GroupeParent=Racine,IsNot=0,IsActif=-1,mrChamp=COMPTE_BUDG_TAIRE,Agregation=aAucune,Operateur=opNeCommencePasPar,IsAvecEmpty=0,IsTenirComptePrecedent=-1,Valeur1=60,ChoixType=cValeur,"Libelle=Compte budgétaire Ne commence pas par",IsAfficherFiltre=0*~
FiltreHaving:TmrFiltreReportGroupe,IsNot=0,Nom=Racine,OperateurLogique=opEt
FormatType:fVert
rnpLigneValeur:Horz=ahGauche,Vert=avCentre,Orientation=oHorizontale,Degre=0,RenvoiL=0,PNom=Arial,PTaille=8,PCouleur=0,Fond=16764108,Masque=General,IsBordureActive=-1,BordH=epbMoyenne,BordB=epbMoyenne,BordG=epbMoyenne,BordD=epbMoyenne,BordIV=epbFine,BordIH=epbFine
rnpLigneSsTotal:Horz=ahGauche,Vert=avCentre,Orientation=oHorizontale,Degre=0,RenvoiL=0,PNom=Arial,PTaille=9,PCouleur=0,Fond=16751001,Masque=General,IsBordureActive=-1,BordH=epbFine,BordB=epbMoyenne,BordG=epbMoyenne,BordD=epbMoyenne,BordIV=epbFine,BordIH=epbFine
rnpLigneTotal:Horz=ahGauche,Vert=avCentre,Orientation=oHorizontale,Degre=0,RenvoiL=0,PNom=Arial,PTaille=10,PCouleur=16777215,Fond=10040115,Masque=General,IsBordureActive=-1,BordH=epbMoyenne,BordB=epbMoyenne,BordG=epbMoyenne,BordD=epbMoyenne,BordIV=epbFine,BordIH=epbFine
rnpLigneLibelle:Horz=ahGauche,Vert=avCentre,Orientation=oHorizontale,Degre=0,RenvoiL=0,PNom=Arial,PTaille=8,PCouleur=0,Fond=-16777211,Masque=@,IsBordureActive=0
rnpColonneValeur:Horz=ahCentre,Vert=avCentre,Orientation=oHorizontale,Degre=0,RenvoiL=-1,PNom=Arial,PTaille=8,PBold=-1,PCouleur=0,Fond=16764108,Masque=General,IsBordureActive=-1,BordH=epbMoyenne,BordB=epbMoyenne,BordG=epbMoyenne,BordD=epbMoyenne,BordIV=epbFine,BordIH=epbFine
rnpColonneSsTotal:Horz=ahCentre,Vert=avCentre,Orientation=oHorizontale,Degre=0,RenvoiL=0,PNom=Arial,PTaille=9,PCouleur=0,Fond=16751001,Masque=General,IsBordureActive=-1,BordH=epbMoyenne,BordB=epbMoyenne,BordG=epbFine,BordD=epbMoyenne,BordIV=epbFine,BordIH=epbFine
rnpColonneTotal:Horz=ahCentre,Vert=avCentre,Orientation=oHorizontale,Degre=0,RenvoiL=-1,PNom=Arial,PTaille=10,PCouleur=16777215,Fond=10040115,Masque=General,IsBordureActive=-1,BordH=epbMoyenne,BordB=epbMoyenne,BordG=epbMoyenne,BordD=epbMoyenne,BordIV=epbFine,BordIH=epbFine
rnpColonneLibelle:Horz=ahGauche,Vert=avCentre,Orientation=oHorizontale,Degre=0,RenvoiL=0,PNom=Arial,PTaille=8,PCouleur=0,Fond=-16777211,Masque=@,IsBordureActive=0
rnpIndicValeur:Horz=ahDroite,Vert=avCentre,Orientation=oHorizontale,Degre=0,RenvoiL=0,PNom=Arial,PTaille=8,PCouleur=0,Fond=16777215,"Masque=#,##0.00",IsBordureActive=-1,BordH=epbMoyenne,BordB=epbMoyenne,BordG=epbMoyenne,BordD=epbMoyenne,BordIV=epbFine,BordIH=epbFine
rnpIndicSsTotalLigne:Horz=ahDroite,Vert=avCentre,Orientation=oHorizontale,Degre=0,RenvoiL=0,PNom=Arial,PTaille=9,PCouleur=0,Fond=13434879,"Masque=#,##0.00",IsBordureActive=-1,BordH=epbMoyenne,BordB=epbMoyenne,BordG=epbFine,BordD=epbMoyenne,BordIV=epbFine,BordIH=epbFine
rnpIndicSsTotalColonne:Horz=ahDroite,Vert=avCentre,Orientation=oHorizontale,Degre=0,RenvoiL=0,PNom=Arial,PTaille=9,PCouleur=0,Fond=13434879,"Masque=#,##0.00",IsBordureActive=-1,BordH=epbFine,BordB=epbMoyenne,BordG=epbMoyenne,BordD=epbMoyenne,BordIV=epbFine,BordIH=epbFine
rnpIndicSsTotalCroise:Horz=ahDroite,Vert=avCentre,Orientation=oHorizontale,Degre=0,RenvoiL=0,PNom=Arial,PTaille=9,PCouleur=0,Fond=10092543,"Masque=#,##0.00",IsBordureActive=-1,BordH=epbFine,BordB=epbMoyenne,BordG=epbFine,BordD=epbMoyenne,BordIV=epbFine,BordIH=epbFine
rnpIndicTotalLigne:Horz=ahDroite,Vert=avCentre,Orientation=oHorizontale,Degre=0,RenvoiL=0,PNom=Arial,PTaille=9,PCouleur=0,Fond=16764108,"Masque=#,##0.00",IsBordureActive=-1,BordH=epbMoyenne,BordB=epbMoyenne,BordG=epbMoyenne,BordD=epbMoyenne,BordIV=epbFine,BordIH=epbFine
rnpIndicTotalColonne:Horz=ahDroite,Vert=avCentre,Orientation=oHorizontale,Degre=0,RenvoiL=0,PNom=Arial,PTaille=9,PCouleur=0,Fond=16764108,"Masque=#,##0.00",IsBordureActive=-1,BordH=epbMoyenne,BordB=epbMoyenne,BordG=epbMoyenne,BordD=epbMoyenne,BordIV=epbFine,BordIH=epbFine
rnpIndicTotalSsTotalLigne:Horz=ahDroite,Vert=avCentre,Orientation=oHorizontale,Degre=0,RenvoiL=0,PNom=Arial,PTaille=9,PCouleur=0,Fond=16751001,"Masque=#,##0.00",IsBordureActive=-1,BordH=epbFine,BordB=epbMoyenne,BordG=epbMoyenne,BordD=epbMoyenne,BordIV=epbFine,BordIH=epbFine
rnpIndicTotalSsTotalColonne:Horz=ahDroite,Vert=avCentre,Orientation=oHorizontale,Degre=0,RenvoiL=0,PNom=Arial,PTaille=9,PCouleur=0,Fond=16751001,"Masque=#,##0.00",IsBordureActive=-1,BordH=epbMoyenne,BordB=epbMoyenne,BordG=epbFine,BordD=epbMoyenne,BordIV=epbFine,BordIH=epbFine
rnpIndicTotalCroise:Horz=ahDroite,Vert=avCentre,Orientation=oHorizontale,Degre=0,RenvoiL=0,PNom=Arial,PTaille=10,PCouleur=16777215,Fond=10040115,"Masque=#,##0.00",IsBordureActive=-1,BordH=epbMoyenne,BordB=epbMoyenne,BordG=epbMoyenne,BordD=epbMoyenne,BordIV=epbFine,BordIH=epbFine
rnpLibelleFiltreRupture:Horz=ahGauche,Vert=avCentre,Orientation=oHorizontale,Degre=0,RenvoiL=0,PNom=Arial,PTaille=8,PCouleur=2646607,Fond=-16777211,ColorBord=3969910,Masque=@,IsBordureActive=0
rnpValeurFiltreRupture:Horz=ahGauche,Vert=avCentre,Orientation=oHorizontale,Degre=0,RenvoiL=0,PNom=Arial,PTaille=8,PCouleur=3969910,Fond=-16777211,ColorBord=3969910,Masque=@,IsBordureActive=0
</t>
        </r>
      </text>
    </comment>
    <comment ref="H59" authorId="0">
      <text>
        <r>
          <rPr>
            <b/>
            <sz val="9"/>
            <color indexed="81"/>
            <rFont val="Tahoma"/>
            <family val="2"/>
          </rPr>
          <t xml:space="preserve">MyReport5.9.0.0
Version:7.1.0.3
EtatType:etTableau
Largeur:2
Hauteur:2
LargeurLigne:1
HauteurColonne:0
TitreList:Id=Aucune
IsAFormater:-1
IsAffecterMasque:-1
NombreRupture:0
CountFiltreRupture:0
HasRupture:0
HasListe:0
~Dossier:Budgétaire UL~
~Modele:DW/Budgétaire UL/Bud_2011~
DateDernierETL:41304,6673959028
IsHorodate:0
IsHorodateMax:-1
IsAutoFit:0
NombreLignePourCombobox:1
IsMajValeurAuto:-1
NbreLigneMaxFormatZebre:100
IsAjoutSupprLigne:0
IsAjoutSupprColonne:0
DispositionFiltreRupture:dfrLibelleSurValeur
IsMaitre:0
IsDetail:0
IsMultiReport:0
IsSousReport:0
IsExecuterAvecGraphe:0
DistanceHauteurRupture:2
DistanceLargeurRupture:1
IsAfficheLibelleLigne:0
IsAfficheLibelleColonne:0
IsAfficheLibelleIndicateur:0
AlignIndicateurTableau:alColonne
IsFusion:-1
CountDrillUpLigne:0
CountDrillUpCol:0
PositionTotalLigne:ptTete
TotalColonne:aDefaut
PositionTotalColonne:ptTete
ChampIndicateurList:Nom=Réalisé,Libelle=Réalisé,NomSQL=R_ALIS_,Fonction=fIndicateur,Agregation=aSomme,"Masque=#,##0.00",Affichage=aValeur,IsRefL=0,IsRefC=0,IsRefI=0,IsLibelleDynamique=-1
~ChampLigneList:Nom=Enveloppe,Libelle=Enveloppe,NomSQL=ENVELOPPE,IsChecked=0,Fonction=fLigne,Tri=tCroissant,HasDrillUpDown=0,IsVisible=-1,PositionSousTotal=ptPied,IsInsererLigne=0,IsInsererSautPage=0,IsLibelleDynamique=-1
*"Nom=Niveau II","Libelle=Niveau II",NomSQL=NIVEAU_I2,Fonction=fLigne,Tri=tCroissant,HasDrillUpDown=0,IsVisible=-1,PositionSousTotal=ptPied,SousTotal=aDefaut,IsInsererLigne=0,IsInsererSautPage=0,IsLibelleDynamique=-1*
*"Nom=Compte budgétaire","Libelle=Compte budgétaire",NomSQL=COMPTE_BUDG_TAIRE,IsChecked=0,Fonction=fLigne,Tri=tCroissant,HasDrillUpDown=0,IsVisible=-1,PositionSousTotal=ptPied,IsInsererLigne=0,IsInsererSautPage=0,IsLibelleDynamique=-1*
*"Nom=Désignation courte groupe de marchandises","Libelle=Désignation courte groupe de marchandises",NomSQL=D_SI0,IsChecked=0,Fonction=fLigne,Tri=tCroissant,HasDrillUpDown=0,IsVisible=-1,PositionSousTotal=ptPied,IsInsererLigne=0,IsInsererSautPage=0,IsLibelleDynamique=-1*~
~ChampColonneList:*"Nom=Regrpt d'UB LC","Libelle=Regrpt d'UB LC",NomSQL=REGRPT_D_UB_LC,IsChecked=0,Fonction=fColonne,Tri=tCroissant,HasDrillUpDown=0,IsVisible=-1,PositionSousTotal=ptPied,SousTotal=aDefaut,IsInsererLigne=0,IsInsererSautPage=0,IsLibelleDynamique=-1*
*"Nom=UB de regrpt LC","Libelle=UB de regrpt LC",NomSQL=UB_DE_REGRPT_LC,IsChecked=0,Fonction=fColonne,Tri=tCroissant,HasDrillUpDown=0,IsVisible=-1,PositionSousTotal=ptPied,SousTotal=aDefaut,IsInsererLigne=0,IsInsererSautPage=0,IsLibelleDynamique=-1*
*"Nom=Type de structure de regroupement","Libelle=Type de structure de regroupement",NomSQL=TYPEMENT,IsChecked=0,Fonction=fColonne,Tri=tCroissant,HasDrillUpDown=0,IsVisible=-1,PositionSousTotal=ptPied,IsInsererLigne=0,IsInsererSautPage=0,IsLibelleDynamique=-1*~
~FiltreList:TmrFiltreReportGroupe,IsNot=0,Nom=Racine,OperateurLogique=opEt
*TmrFiltreReport,GroupeParent=Racine,IsNot=0,IsActif=-1,mrChamp=COMPTE_BUDG_TAIRE,Agregation=aAucune,Operateur=opCommencePar,IsAvecEmpty=0,IsTenirComptePrecedent=-1,Valeur1=6,ChoixType=cValeur,"Libelle=Compte budgétaire Commence par",IsAfficherFiltre=0*
*TmrFiltreReport,GroupeParent=Racine,IsNot=0,IsActif=-1,mrChamp=COMPTE_BUDG_TAIRE,Agregation=aAucune,Operateur=opDifferentDe,IsAvecEmpty=0,IsTenirComptePrecedent=-1,"Valeur1=6061,60611,60612,60613,60614,60617,60618,615,61521,61522,61523,61524,6155,61562,618,6181,6183,61831,618311,618312,61832,618321,618322,61833,618331,618332",ChoixType=cValeur,"Libelle=Compte budgétaire Différent de",IsAfficherFiltre=0*
*TmrFiltreReport,GroupeParent=Racine,IsNot=0,IsActif=0,mrChamp=TYPEMENT,Agregation=aAucune,Operateur=opEgal,IsAvecEmpty=0,IsTenirComptePrecedent=-1,"Valeur1=""100 UL Niveau 1"",Direction,""Direction hors Etabprinc""",ChoixType=cValeur,"Libelle=Type de structure de regroupement Egal à",IsAfficherFiltre=0*
*TmrFiltreReport,GroupeParent=Racine,IsNot=0,IsActif=-1,mrChamp=COMPTE_BUDG_TAIRE,Agregation=aAucune,Operateur=opCommencePar,IsAvecEmpty=0,IsTenirComptePrecedent=-1,Valeur1=67,ChoixType=cValeur,"Libelle=Compte budgétaire Commence par",IsAfficherFiltre=0*
*TmrFiltreReport,GroupeParent=Racine,IsNot=0,IsActif=-1,mrChamp=COMPTE_BUDG_TAIRE,Agregation=aAucune,Operateur=opNeCommencePasPar,IsAvecEmpty=0,IsTenirComptePrecedent=-1,Valeur1=68,ChoixType=cValeur,"Libelle=Compte budgétaire Ne commence pas par",IsAfficherFiltre=0*
*TmrFiltreReport,GroupeParent=Racine,IsNot=0,IsActif=-1,mrChamp=COMPTE_BUDG_TAIRE,Agregation=aAucune,Operateur=opNeCommencePasPar,IsAvecEmpty=0,IsTenirComptePrecedent=-1,Valeur1=69,ChoixType=cValeur,"Libelle=Compte budgétaire Ne commence pas par",IsAfficherFiltre=0*
*TmrFiltreReport,GroupeParent=Racine,IsNot=0,IsActif=-1,mrChamp=COMPTE_BUDG_TAIRE,Agregation=aAucune,Operateur=opNeCommencePasPar,IsAvecEmpty=0,IsTenirComptePrecedent=-1,Valeur1=63,ChoixType=cValeur,"Libelle=Compte budgétaire Ne commence pas par",IsAfficherFiltre=0*
*TmrFiltreReport,GroupeParent=Racine,IsNot=0,IsActif=-1,mrChamp=COMPTE_BUDG_TAIRE,Agregation=aAucune,Operateur=opNeCommencePasPar,IsAvecEmpty=0,IsTenirComptePrecedent=-1,Valeur1=64,ChoixType=cValeur,"Libelle=Compte budgétaire Ne commence pas par",IsAfficherFiltre=0*
*TmrFiltreReport,GroupeParent=Racine,IsNot=0,IsActif=-1,mrChamp=COMPTE_BUDG_TAIRE,Agregation=aAucune,Operateur=opNeCommencePasPar,IsAvecEmpty=0,IsTenirComptePrecedent=-1,Valeur1=60,ChoixType=cValeur,"Libelle=Compte budgétaire Ne commence pas par",IsAfficherFiltre=0*~
FiltreHaving:TmrFiltreReportGroupe,IsNot=0,Nom=Racine,OperateurLogique=opEt
FormatType:fVert
rnpLigneValeur:Horz=ahGauche,Vert=avCentre,Orientation=oHorizontale,Degre=0,RenvoiL=0,PNom=Arial,PTaille=8,PCouleur=0,Fond=16764108,Masque=General,IsBordureActive=-1,BordH=epbMoyenne,BordB=epbMoyenne,BordG=epbMoyenne,BordD=epbMoyenne,BordIV=epbFine,BordIH=epbFine
rnpLigneSsTotal:Horz=ahGauche,Vert=avCentre,Orientation=oHorizontale,Degre=0,RenvoiL=0,PNom=Arial,PTaille=9,PCouleur=0,Fond=16751001,Masque=General,IsBordureActive=-1,BordH=epbFine,BordB=epbMoyenne,BordG=epbMoyenne,BordD=epbMoyenne,BordIV=epbFine,BordIH=epbFine
rnpLigneTotal:Horz=ahGauche,Vert=avCentre,Orientation=oHorizontale,Degre=0,RenvoiL=0,PNom=Arial,PTaille=10,PCouleur=16777215,Fond=10040115,Masque=General,IsBordureActive=-1,BordH=epbMoyenne,BordB=epbMoyenne,BordG=epbMoyenne,BordD=epbMoyenne,BordIV=epbFine,BordIH=epbFine
rnpLigneLibelle:Horz=ahGauche,Vert=avCentre,Orientation=oHorizontale,Degre=0,RenvoiL=0,PNom=Arial,PTaille=8,PCouleur=0,Fond=-16777211,Masque=@,IsBordureActive=0
rnpColonneValeur:Horz=ahCentre,Vert=avCentre,Orientation=oHorizontale,Degre=0,RenvoiL=-1,PNom=Arial,PTaille=8,PBold=-1,PCouleur=0,Fond=16764108,Masque=General,IsBordureActive=-1,BordH=epbMoyenne,BordB=epbMoyenne,BordG=epbMoyenne,BordD=epbMoyenne,BordIV=epbFine,BordIH=epbFine
rnpColonneSsTotal:Horz=ahCentre,Vert=avCentre,Orientation=oHorizontale,Degre=0,RenvoiL=0,PNom=Arial,PTaille=9,PCouleur=0,Fond=16751001,Masque=General,IsBordureActive=-1,BordH=epbMoyenne,BordB=epbMoyenne,BordG=epbFine,BordD=epbMoyenne,BordIV=epbFine,BordIH=epbFine
rnpColonneTotal:Horz=ahCentre,Vert=avCentre,Orientation=oHorizontale,Degre=0,RenvoiL=-1,PNom=Arial,PTaille=10,PCouleur=16777215,Fond=10040115,Masque=General,IsBordureActive=-1,BordH=epbMoyenne,BordB=epbMoyenne,BordG=epbMoyenne,BordD=epbMoyenne,BordIV=epbFine,BordIH=epbFine
rnpColonneLibelle:Horz=ahGauche,Vert=avCentre,Orientation=oHorizontale,Degre=0,RenvoiL=0,PNom=Arial,PTaille=8,PCouleur=0,Fond=-16777211,Masque=@,IsBordureActive=0
rnpIndicValeur:Horz=ahDroite,Vert=avCentre,Orientation=oHorizontale,Degre=0,RenvoiL=0,PNom=Arial,PTaille=8,PCouleur=0,Fond=16777215,"Masque=#,##0.00",IsBordureActive=-1,BordH=epbMoyenne,BordB=epbMoyenne,BordG=epbMoyenne,BordD=epbMoyenne,BordIV=epbFine,BordIH=epbFine
rnpIndicSsTotalLigne:Horz=ahDroite,Vert=avCentre,Orientation=oHorizontale,Degre=0,RenvoiL=0,PNom=Arial,PTaille=9,PCouleur=0,Fond=13434879,"Masque=#,##0.00",IsBordureActive=-1,BordH=epbMoyenne,BordB=epbMoyenne,BordG=epbFine,BordD=epbMoyenne,BordIV=epbFine,BordIH=epbFine
rnpIndicSsTotalColonne:Horz=ahDroite,Vert=avCentre,Orientation=oHorizontale,Degre=0,RenvoiL=0,PNom=Arial,PTaille=9,PCouleur=0,Fond=13434879,"Masque=#,##0.00",IsBordureActive=-1,BordH=epbFine,BordB=epbMoyenne,BordG=epbMoyenne,BordD=epbMoyenne,BordIV=epbFine,BordIH=epbFine
rnpIndicSsTotalCroise:Horz=ahDroite,Vert=avCentre,Orientation=oHorizontale,Degre=0,RenvoiL=0,PNom=Arial,PTaille=9,PCouleur=0,Fond=10092543,"Masque=#,##0.00",IsBordureActive=-1,BordH=epbFine,BordB=epbMoyenne,BordG=epbFine,BordD=epbMoyenne,BordIV=epbFine,BordIH=epbFine
rnpIndicTotalLigne:Horz=ahDroite,Vert=avCentre,Orientation=oHorizontale,Degre=0,RenvoiL=0,PNom=Arial,PTaille=9,PCouleur=0,Fond=16764108,"Masque=#,##0.00",IsBordureActive=-1,BordH=epbMoyenne,BordB=epbMoyenne,BordG=epbMoyenne,BordD=epbMoyenne,BordIV=epbFine,BordIH=epbFine
rnpIndicTotalColonne:Horz=ahDroite,Vert=avCentre,Orientation=oHorizontale,Degre=0,RenvoiL=0,PNom=Arial,PTaille=9,PCouleur=0,Fond=16764108,"Masque=#,##0.00",IsBordureActive=-1,BordH=epbMoyenne,BordB=epbMoyenne,BordG=epbMoyenne,BordD=epbMoyenne,BordIV=epbFine,BordIH=epbFine
rnpIndicTotalSsTotalLigne:Horz=ahDroite,Vert=avCentre,Orientation=oHorizontale,Degre=0,RenvoiL=0,PNom=Arial,PTaille=9,PCouleur=0,Fond=16751001,"Masque=#,##0.00",IsBordureActive=-1,BordH=epbFine,BordB=epbMoyenne,BordG=epbMoyenne,BordD=epbMoyenne,BordIV=epbFine,BordIH=epbFine
rnpIndicTotalSsTotalColonne:Horz=ahDroite,Vert=avCentre,Orientation=oHorizontale,Degre=0,RenvoiL=0,PNom=Arial,PTaille=9,PCouleur=0,Fond=16751001,"Masque=#,##0.00",IsBordureActive=-1,BordH=epbMoyenne,BordB=epbMoyenne,BordG=epbFine,BordD=epbMoyenne,BordIV=epbFine,BordIH=epbFine
rnpIndicTotalCroise:Horz=ahDroite,Vert=avCentre,Orientation=oHorizontale,Degre=0,RenvoiL=0,PNom=Arial,PTaille=10,PCouleur=16777215,Fond=10040115,"Masque=#,##0.00",IsBordureActive=-1,BordH=epbMoyenne,BordB=epbMoyenne,BordG=epbMoyenne,BordD=epbMoyenne,BordIV=epbFine,BordIH=epbFine
rnpLibelleFiltreRupture:Horz=ahGauche,Vert=avCentre,Orientation=oHorizontale,Degre=0,RenvoiL=0,PNom=Arial,PTaille=8,PCouleur=2646607,Fond=-16777211,ColorBord=3969910,Masque=@,IsBordureActive=0
rnpValeurFiltreRupture:Horz=ahGauche,Vert=avCentre,Orientation=oHorizontale,Degre=0,RenvoiL=0,PNom=Arial,PTaille=8,PCouleur=3969910,Fond=-16777211,ColorBord=3969910,Masque=@,IsBordureActive=0
</t>
        </r>
      </text>
    </comment>
    <comment ref="K59" authorId="0">
      <text>
        <r>
          <rPr>
            <b/>
            <sz val="9"/>
            <color indexed="81"/>
            <rFont val="Tahoma"/>
            <family val="2"/>
          </rPr>
          <t xml:space="preserve">MyReport5.9.0.0
Version:7.1.0.3
EtatType:etTableau
Largeur:2
Hauteur:2
LargeurLigne:1
HauteurColonne:0
TitreList:Id=Aucune
IsAFormater:-1
IsAffecterMasque:-1
NombreRupture:0
CountFiltreRupture:0
HasRupture:0
HasListe:0
~Dossier:Budgétaire UL~
~Modele:DW/Budgétaire UL/Bud_2011~
DateDernierETL:41304,6673959028
IsHorodate:0
IsHorodateMax:-1
IsAutoFit:0
NombreLignePourCombobox:1
IsMajValeurAuto:-1
NbreLigneMaxFormatZebre:100
IsAjoutSupprLigne:0
IsAjoutSupprColonne:0
DispositionFiltreRupture:dfrLibelleSurValeur
IsMaitre:0
IsDetail:0
IsMultiReport:0
IsSousReport:0
IsExecuterAvecGraphe:0
DistanceHauteurRupture:2
DistanceLargeurRupture:1
IsAfficheLibelleLigne:0
IsAfficheLibelleColonne:0
IsAfficheLibelleIndicateur:0
AlignIndicateurTableau:alColonne
IsFusion:-1
CountDrillUpLigne:0
CountDrillUpCol:0
PositionTotalLigne:ptTete
TotalColonne:aDefaut
PositionTotalColonne:ptTete
ChampIndicateurList:Nom=Réalisé,Libelle=Réalisé,NomSQL=R_ALIS_,Fonction=fIndicateur,Agregation=aSomme,"Masque=#,##0.00",Affichage=aValeur,IsRefL=0,IsRefC=0,IsRefI=0,IsLibelleDynamique=-1
~ChampLigneList:Nom=Enveloppe,Libelle=Enveloppe,NomSQL=ENVELOPPE,IsChecked=0,Fonction=fLigne,Tri=tCroissant,HasDrillUpDown=0,IsVisible=-1,PositionSousTotal=ptPied,IsInsererLigne=0,IsInsererSautPage=0,IsLibelleDynamique=-1
*"Nom=Niveau II","Libelle=Niveau II",NomSQL=NIVEAU_I2,Fonction=fLigne,Tri=tCroissant,HasDrillUpDown=0,IsVisible=-1,PositionSousTotal=ptPied,SousTotal=aDefaut,IsInsererLigne=0,IsInsererSautPage=0,IsLibelleDynamique=-1*
*"Nom=Compte budgétaire","Libelle=Compte budgétaire",NomSQL=COMPTE_BUDG_TAIRE,IsChecked=0,Fonction=fLigne,Tri=tCroissant,HasDrillUpDown=0,IsVisible=-1,PositionSousTotal=ptPied,IsInsererLigne=0,IsInsererSautPage=0,IsLibelleDynamique=-1*
*"Nom=Désignation courte groupe de marchandises","Libelle=Désignation courte groupe de marchandises",NomSQL=D_SI0,IsChecked=0,Fonction=fLigne,Tri=tCroissant,HasDrillUpDown=0,IsVisible=-1,PositionSousTotal=ptPied,IsInsererLigne=0,IsInsererSautPage=0,IsLibelleDynamique=-1*~
~ChampColonneList:*"Nom=Regrpt d'UB LC","Libelle=Regrpt d'UB LC",NomSQL=REGRPT_D_UB_LC,IsChecked=0,Fonction=fColonne,Tri=tCroissant,HasDrillUpDown=0,IsVisible=-1,PositionSousTotal=ptPied,SousTotal=aDefaut,IsInsererLigne=0,IsInsererSautPage=0,IsLibelleDynamique=-1*
*"Nom=UB de regrpt LC","Libelle=UB de regrpt LC",NomSQL=UB_DE_REGRPT_LC,IsChecked=0,Fonction=fColonne,Tri=tCroissant,HasDrillUpDown=0,IsVisible=-1,PositionSousTotal=ptPied,SousTotal=aDefaut,IsInsererLigne=0,IsInsererSautPage=0,IsLibelleDynamique=-1*
*"Nom=Type de structure de regroupement","Libelle=Type de structure de regroupement",NomSQL=TYPEMENT,IsChecked=0,Fonction=fColonne,Tri=tCroissant,HasDrillUpDown=0,IsVisible=-1,PositionSousTotal=ptPied,IsInsererLigne=0,IsInsererSautPage=0,IsLibelleDynamique=-1*~
~FiltreList:TmrFiltreReportGroupe,IsNot=0,Nom=Racine,OperateurLogique=opEt
*TmrFiltreReport,GroupeParent=Racine,IsNot=0,IsActif=-1,mrChamp=COMPTE_BUDG_TAIRE,Agregation=aAucune,Operateur=opCommencePar,IsAvecEmpty=0,IsTenirComptePrecedent=-1,Valeur1=6,ChoixType=cValeur,"Libelle=Compte budgétaire Commence par",IsAfficherFiltre=0*
*TmrFiltreReport,GroupeParent=Racine,IsNot=0,IsActif=-1,mrChamp=COMPTE_BUDG_TAIRE,Agregation=aAucune,Operateur=opDifferentDe,IsAvecEmpty=0,IsTenirComptePrecedent=-1,"Valeur1=6061,60611,60612,60613,60614,60617,60618,615,61521,61522,61523,61524,6155,61562,618,6181,6183,61831,618311,618312,61832,618321,618322,61833,618331,618332",ChoixType=cValeur,"Libelle=Compte budgétaire Différent de",IsAfficherFiltre=0*
*TmrFiltreReport,GroupeParent=Racine,IsNot=0,IsActif=0,mrChamp=TYPEMENT,Agregation=aAucune,Operateur=opEgal,IsAvecEmpty=0,IsTenirComptePrecedent=-1,"Valeur1=""100 UL Niveau 1"",Direction,""Direction hors Etabprinc""",ChoixType=cValeur,"Libelle=Type de structure de regroupement Egal à",IsAfficherFiltre=0*
*TmrFiltreReport,GroupeParent=Racine,IsNot=0,IsActif=-1,mrChamp=COMPTE_BUDG_TAIRE,Agregation=aAucune,Operateur=opCommencePar,IsAvecEmpty=0,IsTenirComptePrecedent=-1,Valeur1=67,ChoixType=cValeur,"Libelle=Compte budgétaire Commence par",IsAfficherFiltre=0*
*TmrFiltreReport,GroupeParent=Racine,IsNot=0,IsActif=-1,mrChamp=COMPTE_BUDG_TAIRE,Agregation=aAucune,Operateur=opNeCommencePasPar,IsAvecEmpty=0,IsTenirComptePrecedent=-1,Valeur1=68,ChoixType=cValeur,"Libelle=Compte budgétaire Ne commence pas par",IsAfficherFiltre=0*
*TmrFiltreReport,GroupeParent=Racine,IsNot=0,IsActif=-1,mrChamp=COMPTE_BUDG_TAIRE,Agregation=aAucune,Operateur=opNeCommencePasPar,IsAvecEmpty=0,IsTenirComptePrecedent=-1,Valeur1=69,ChoixType=cValeur,"Libelle=Compte budgétaire Ne commence pas par",IsAfficherFiltre=0*
*TmrFiltreReport,GroupeParent=Racine,IsNot=0,IsActif=-1,mrChamp=COMPTE_BUDG_TAIRE,Agregation=aAucune,Operateur=opNeCommencePasPar,IsAvecEmpty=0,IsTenirComptePrecedent=-1,Valeur1=63,ChoixType=cValeur,"Libelle=Compte budgétaire Ne commence pas par",IsAfficherFiltre=0*
*TmrFiltreReport,GroupeParent=Racine,IsNot=0,IsActif=-1,mrChamp=COMPTE_BUDG_TAIRE,Agregation=aAucune,Operateur=opNeCommencePasPar,IsAvecEmpty=0,IsTenirComptePrecedent=-1,Valeur1=64,ChoixType=cValeur,"Libelle=Compte budgétaire Ne commence pas par",IsAfficherFiltre=0*
*TmrFiltreReport,GroupeParent=Racine,IsNot=0,IsActif=-1,mrChamp=COMPTE_BUDG_TAIRE,Agregation=aAucune,Operateur=opNeCommencePasPar,IsAvecEmpty=0,IsTenirComptePrecedent=-1,Valeur1=60,ChoixType=cValeur,"Libelle=Compte budgétaire Ne commence pas par",IsAfficherFiltre=0*~
FiltreHaving:TmrFiltreReportGroupe,IsNot=0,Nom=Racine,OperateurLogique=opEt
FormatType:fVert
rnpLigneValeur:Horz=ahGauche,Vert=avCentre,Orientation=oHorizontale,Degre=0,RenvoiL=0,PNom=Arial,PTaille=8,PCouleur=0,Fond=16764108,Masque=General,IsBordureActive=-1,BordH=epbMoyenne,BordB=epbMoyenne,BordG=epbMoyenne,BordD=epbMoyenne,BordIV=epbFine,BordIH=epbFine
rnpLigneSsTotal:Horz=ahGauche,Vert=avCentre,Orientation=oHorizontale,Degre=0,RenvoiL=0,PNom=Arial,PTaille=9,PCouleur=0,Fond=16751001,Masque=General,IsBordureActive=-1,BordH=epbFine,BordB=epbMoyenne,BordG=epbMoyenne,BordD=epbMoyenne,BordIV=epbFine,BordIH=epbFine
rnpLigneTotal:Horz=ahGauche,Vert=avCentre,Orientation=oHorizontale,Degre=0,RenvoiL=0,PNom=Arial,PTaille=10,PCouleur=16777215,Fond=10040115,Masque=General,IsBordureActive=-1,BordH=epbMoyenne,BordB=epbMoyenne,BordG=epbMoyenne,BordD=epbMoyenne,BordIV=epbFine,BordIH=epbFine
rnpLigneLibelle:Horz=ahGauche,Vert=avCentre,Orientation=oHorizontale,Degre=0,RenvoiL=0,PNom=Arial,PTaille=8,PCouleur=0,Fond=-16777211,Masque=@,IsBordureActive=0
rnpColonneValeur:Horz=ahCentre,Vert=avCentre,Orientation=oHorizontale,Degre=0,RenvoiL=-1,PNom=Arial,PTaille=8,PBold=-1,PCouleur=0,Fond=16764108,Masque=General,IsBordureActive=-1,BordH=epbMoyenne,BordB=epbMoyenne,BordG=epbMoyenne,BordD=epbMoyenne,BordIV=epbFine,BordIH=epbFine
rnpColonneSsTotal:Horz=ahCentre,Vert=avCentre,Orientation=oHorizontale,Degre=0,RenvoiL=0,PNom=Arial,PTaille=9,PCouleur=0,Fond=16751001,Masque=General,IsBordureActive=-1,BordH=epbMoyenne,BordB=epbMoyenne,BordG=epbFine,BordD=epbMoyenne,BordIV=epbFine,BordIH=epbFine
rnpColonneTotal:Horz=ahCentre,Vert=avCentre,Orientation=oHorizontale,Degre=0,RenvoiL=-1,PNom=Arial,PTaille=10,PCouleur=16777215,Fond=10040115,Masque=General,IsBordureActive=-1,BordH=epbMoyenne,BordB=epbMoyenne,BordG=epbMoyenne,BordD=epbMoyenne,BordIV=epbFine,BordIH=epbFine
rnpColonneLibelle:Horz=ahGauche,Vert=avCentre,Orientation=oHorizontale,Degre=0,RenvoiL=0,PNom=Arial,PTaille=8,PCouleur=0,Fond=-16777211,Masque=@,IsBordureActive=0
rnpIndicValeur:Horz=ahDroite,Vert=avCentre,Orientation=oHorizontale,Degre=0,RenvoiL=0,PNom=Arial,PTaille=8,PCouleur=0,Fond=16777215,"Masque=#,##0.00",IsBordureActive=-1,BordH=epbMoyenne,BordB=epbMoyenne,BordG=epbMoyenne,BordD=epbMoyenne,BordIV=epbFine,BordIH=epbFine
rnpIndicSsTotalLigne:Horz=ahDroite,Vert=avCentre,Orientation=oHorizontale,Degre=0,RenvoiL=0,PNom=Arial,PTaille=9,PCouleur=0,Fond=13434879,"Masque=#,##0.00",IsBordureActive=-1,BordH=epbMoyenne,BordB=epbMoyenne,BordG=epbFine,BordD=epbMoyenne,BordIV=epbFine,BordIH=epbFine
rnpIndicSsTotalColonne:Horz=ahDroite,Vert=avCentre,Orientation=oHorizontale,Degre=0,RenvoiL=0,PNom=Arial,PTaille=9,PCouleur=0,Fond=13434879,"Masque=#,##0.00",IsBordureActive=-1,BordH=epbFine,BordB=epbMoyenne,BordG=epbMoyenne,BordD=epbMoyenne,BordIV=epbFine,BordIH=epbFine
rnpIndicSsTotalCroise:Horz=ahDroite,Vert=avCentre,Orientation=oHorizontale,Degre=0,RenvoiL=0,PNom=Arial,PTaille=9,PCouleur=0,Fond=10092543,"Masque=#,##0.00",IsBordureActive=-1,BordH=epbFine,BordB=epbMoyenne,BordG=epbFine,BordD=epbMoyenne,BordIV=epbFine,BordIH=epbFine
rnpIndicTotalLigne:Horz=ahDroite,Vert=avCentre,Orientation=oHorizontale,Degre=0,RenvoiL=0,PNom=Arial,PTaille=9,PCouleur=0,Fond=16764108,"Masque=#,##0.00",IsBordureActive=-1,BordH=epbMoyenne,BordB=epbMoyenne,BordG=epbMoyenne,BordD=epbMoyenne,BordIV=epbFine,BordIH=epbFine
rnpIndicTotalColonne:Horz=ahDroite,Vert=avCentre,Orientation=oHorizontale,Degre=0,RenvoiL=0,PNom=Arial,PTaille=9,PCouleur=0,Fond=16764108,"Masque=#,##0.00",IsBordureActive=-1,BordH=epbMoyenne,BordB=epbMoyenne,BordG=epbMoyenne,BordD=epbMoyenne,BordIV=epbFine,BordIH=epbFine
rnpIndicTotalSsTotalLigne:Horz=ahDroite,Vert=avCentre,Orientation=oHorizontale,Degre=0,RenvoiL=0,PNom=Arial,PTaille=9,PCouleur=0,Fond=16751001,"Masque=#,##0.00",IsBordureActive=-1,BordH=epbFine,BordB=epbMoyenne,BordG=epbMoyenne,BordD=epbMoyenne,BordIV=epbFine,BordIH=epbFine
rnpIndicTotalSsTotalColonne:Horz=ahDroite,Vert=avCentre,Orientation=oHorizontale,Degre=0,RenvoiL=0,PNom=Arial,PTaille=9,PCouleur=0,Fond=16751001,"Masque=#,##0.00",IsBordureActive=-1,BordH=epbMoyenne,BordB=epbMoyenne,BordG=epbFine,BordD=epbMoyenne,BordIV=epbFine,BordIH=epbFine
rnpIndicTotalCroise:Horz=ahDroite,Vert=avCentre,Orientation=oHorizontale,Degre=0,RenvoiL=0,PNom=Arial,PTaille=10,PCouleur=16777215,Fond=10040115,"Masque=#,##0.00",IsBordureActive=-1,BordH=epbMoyenne,BordB=epbMoyenne,BordG=epbMoyenne,BordD=epbMoyenne,BordIV=epbFine,BordIH=epbFine
rnpLibelleFiltreRupture:Horz=ahGauche,Vert=avCentre,Orientation=oHorizontale,Degre=0,RenvoiL=0,PNom=Arial,PTaille=8,PCouleur=2646607,Fond=-16777211,ColorBord=3969910,Masque=@,IsBordureActive=0
rnpValeurFiltreRupture:Horz=ahGauche,Vert=avCentre,Orientation=oHorizontale,Degre=0,RenvoiL=0,PNom=Arial,PTaille=8,PCouleur=3969910,Fond=-16777211,ColorBord=3969910,Masque=@,IsBordureActive=0
</t>
        </r>
      </text>
    </comment>
    <comment ref="N59" authorId="0">
      <text>
        <r>
          <rPr>
            <b/>
            <sz val="9"/>
            <color indexed="81"/>
            <rFont val="Tahoma"/>
            <family val="2"/>
          </rPr>
          <t xml:space="preserve">MyReport5.9.0.0
Version:7.1.0.3
EtatType:etTableau
Largeur:2
Hauteur:2
LargeurLigne:1
HauteurColonne:0
TitreList:Id=Aucune
IsAFormater:-1
IsAffecterMasque:-1
NombreRupture:0
CountFiltreRupture:0
HasRupture:0
HasListe:0
~Dossier:Budgétaire UL~
~Modele:DW/Budgétaire UL/Bud_2011~
DateDernierETL:41304,6673959028
IsHorodate:0
IsHorodateMax:-1
IsAutoFit:0
NombreLignePourCombobox:1
IsMajValeurAuto:-1
NbreLigneMaxFormatZebre:100
IsAjoutSupprLigne:0
IsAjoutSupprColonne:0
DispositionFiltreRupture:dfrLibelleSurValeur
IsMaitre:0
IsDetail:0
IsMultiReport:0
IsSousReport:0
IsExecuterAvecGraphe:0
DistanceHauteurRupture:2
DistanceLargeurRupture:1
IsAfficheLibelleLigne:0
IsAfficheLibelleColonne:0
IsAfficheLibelleIndicateur:0
AlignIndicateurTableau:alColonne
IsFusion:-1
CountDrillUpLigne:0
CountDrillUpCol:0
PositionTotalLigne:ptTete
TotalColonne:aDefaut
PositionTotalColonne:ptTete
ChampIndicateurList:Nom=Réalisé,Libelle=Réalisé,NomSQL=R_ALIS_,Fonction=fIndicateur,Agregation=aSomme,"Masque=#,##0.00",Affichage=aValeur,IsRefL=0,IsRefC=0,IsRefI=0,IsLibelleDynamique=-1
~ChampLigneList:Nom=Enveloppe,Libelle=Enveloppe,NomSQL=ENVELOPPE,IsChecked=0,Fonction=fLigne,Tri=tCroissant,HasDrillUpDown=0,IsVisible=-1,PositionSousTotal=ptPied,IsInsererLigne=0,IsInsererSautPage=0,IsLibelleDynamique=-1
*"Nom=Niveau II","Libelle=Niveau II",NomSQL=NIVEAU_I2,Fonction=fLigne,Tri=tCroissant,HasDrillUpDown=0,IsVisible=-1,PositionSousTotal=ptPied,SousTotal=aDefaut,IsInsererLigne=0,IsInsererSautPage=0,IsLibelleDynamique=-1*
*"Nom=Compte budgétaire","Libelle=Compte budgétaire",NomSQL=COMPTE_BUDG_TAIRE,IsChecked=0,Fonction=fLigne,Tri=tCroissant,HasDrillUpDown=0,IsVisible=-1,PositionSousTotal=ptPied,IsInsererLigne=0,IsInsererSautPage=0,IsLibelleDynamique=-1*
*"Nom=Désignation courte groupe de marchandises","Libelle=Désignation courte groupe de marchandises",NomSQL=D_SI0,IsChecked=0,Fonction=fLigne,Tri=tCroissant,HasDrillUpDown=0,IsVisible=-1,PositionSousTotal=ptPied,IsInsererLigne=0,IsInsererSautPage=0,IsLibelleDynamique=-1*~
~ChampColonneList:*"Nom=Regrpt d'UB LC","Libelle=Regrpt d'UB LC",NomSQL=REGRPT_D_UB_LC,IsChecked=0,Fonction=fColonne,Tri=tCroissant,HasDrillUpDown=0,IsVisible=-1,PositionSousTotal=ptPied,SousTotal=aDefaut,IsInsererLigne=0,IsInsererSautPage=0,IsLibelleDynamique=-1*
*"Nom=UB de regrpt LC","Libelle=UB de regrpt LC",NomSQL=UB_DE_REGRPT_LC,IsChecked=0,Fonction=fColonne,Tri=tCroissant,HasDrillUpDown=0,IsVisible=-1,PositionSousTotal=ptPied,SousTotal=aDefaut,IsInsererLigne=0,IsInsererSautPage=0,IsLibelleDynamique=-1*
*"Nom=Type de structure de regroupement","Libelle=Type de structure de regroupement",NomSQL=TYPEMENT,IsChecked=0,Fonction=fColonne,Tri=tCroissant,HasDrillUpDown=0,IsVisible=-1,PositionSousTotal=ptPied,IsInsererLigne=0,IsInsererSautPage=0,IsLibelleDynamique=-1*~
~FiltreList:TmrFiltreReportGroupe,IsNot=0,Nom=Racine,OperateurLogique=opEt
*TmrFiltreReport,GroupeParent=Racine,IsNot=0,IsActif=-1,mrChamp=COMPTE_BUDG_TAIRE,Agregation=aAucune,Operateur=opCommencePar,IsAvecEmpty=0,IsTenirComptePrecedent=-1,Valeur1=6,ChoixType=cValeur,"Libelle=Compte budgétaire Commence par",IsAfficherFiltre=0*
*TmrFiltreReport,GroupeParent=Racine,IsNot=0,IsActif=-1,mrChamp=COMPTE_BUDG_TAIRE,Agregation=aAucune,Operateur=opDifferentDe,IsAvecEmpty=0,IsTenirComptePrecedent=-1,"Valeur1=6061,60611,60612,60613,60614,60617,60618,615,61521,61522,61523,61524,6155,61562,618,6181,6183,61831,618311,618312,61832,618321,618322,61833,618331,618332",ChoixType=cValeur,"Libelle=Compte budgétaire Différent de",IsAfficherFiltre=0*
*TmrFiltreReport,GroupeParent=Racine,IsNot=0,IsActif=0,mrChamp=TYPEMENT,Agregation=aAucune,Operateur=opEgal,IsAvecEmpty=0,IsTenirComptePrecedent=-1,"Valeur1=""100 UL Niveau 1"",Direction,""Direction hors Etabprinc""",ChoixType=cValeur,"Libelle=Type de structure de regroupement Egal à",IsAfficherFiltre=0*
*TmrFiltreReport,GroupeParent=Racine,IsNot=0,IsActif=-1,mrChamp=COMPTE_BUDG_TAIRE,Agregation=aAucune,Operateur=opCommencePar,IsAvecEmpty=0,IsTenirComptePrecedent=-1,Valeur1=67,ChoixType=cValeur,"Libelle=Compte budgétaire Commence par",IsAfficherFiltre=0*
*TmrFiltreReport,GroupeParent=Racine,IsNot=0,IsActif=-1,mrChamp=COMPTE_BUDG_TAIRE,Agregation=aAucune,Operateur=opNeCommencePasPar,IsAvecEmpty=0,IsTenirComptePrecedent=-1,Valeur1=68,ChoixType=cValeur,"Libelle=Compte budgétaire Ne commence pas par",IsAfficherFiltre=0*
*TmrFiltreReport,GroupeParent=Racine,IsNot=0,IsActif=-1,mrChamp=COMPTE_BUDG_TAIRE,Agregation=aAucune,Operateur=opNeCommencePasPar,IsAvecEmpty=0,IsTenirComptePrecedent=-1,Valeur1=69,ChoixType=cValeur,"Libelle=Compte budgétaire Ne commence pas par",IsAfficherFiltre=0*
*TmrFiltreReport,GroupeParent=Racine,IsNot=0,IsActif=-1,mrChamp=COMPTE_BUDG_TAIRE,Agregation=aAucune,Operateur=opNeCommencePasPar,IsAvecEmpty=0,IsTenirComptePrecedent=-1,Valeur1=63,ChoixType=cValeur,"Libelle=Compte budgétaire Ne commence pas par",IsAfficherFiltre=0*
*TmrFiltreReport,GroupeParent=Racine,IsNot=0,IsActif=-1,mrChamp=COMPTE_BUDG_TAIRE,Agregation=aAucune,Operateur=opNeCommencePasPar,IsAvecEmpty=0,IsTenirComptePrecedent=-1,Valeur1=64,ChoixType=cValeur,"Libelle=Compte budgétaire Ne commence pas par",IsAfficherFiltre=0*
*TmrFiltreReport,GroupeParent=Racine,IsNot=0,IsActif=-1,mrChamp=COMPTE_BUDG_TAIRE,Agregation=aAucune,Operateur=opNeCommencePasPar,IsAvecEmpty=0,IsTenirComptePrecedent=-1,Valeur1=60,ChoixType=cValeur,"Libelle=Compte budgétaire Ne commence pas par",IsAfficherFiltre=0*~
FiltreHaving:TmrFiltreReportGroupe,IsNot=0,Nom=Racine,OperateurLogique=opEt
FormatType:fVert
rnpLigneValeur:Horz=ahGauche,Vert=avCentre,Orientation=oHorizontale,Degre=0,RenvoiL=0,PNom=Arial,PTaille=8,PCouleur=0,Fond=16764108,Masque=General,IsBordureActive=-1,BordH=epbMoyenne,BordB=epbMoyenne,BordG=epbMoyenne,BordD=epbMoyenne,BordIV=epbFine,BordIH=epbFine
rnpLigneSsTotal:Horz=ahGauche,Vert=avCentre,Orientation=oHorizontale,Degre=0,RenvoiL=0,PNom=Arial,PTaille=9,PCouleur=0,Fond=16751001,Masque=General,IsBordureActive=-1,BordH=epbFine,BordB=epbMoyenne,BordG=epbMoyenne,BordD=epbMoyenne,BordIV=epbFine,BordIH=epbFine
rnpLigneTotal:Horz=ahGauche,Vert=avCentre,Orientation=oHorizontale,Degre=0,RenvoiL=0,PNom=Arial,PTaille=10,PCouleur=16777215,Fond=10040115,Masque=General,IsBordureActive=-1,BordH=epbMoyenne,BordB=epbMoyenne,BordG=epbMoyenne,BordD=epbMoyenne,BordIV=epbFine,BordIH=epbFine
rnpLigneLibelle:Horz=ahGauche,Vert=avCentre,Orientation=oHorizontale,Degre=0,RenvoiL=0,PNom=Arial,PTaille=8,PCouleur=0,Fond=-16777211,Masque=@,IsBordureActive=0
rnpColonneValeur:Horz=ahCentre,Vert=avCentre,Orientation=oHorizontale,Degre=0,RenvoiL=-1,PNom=Arial,PTaille=8,PBold=-1,PCouleur=0,Fond=16764108,Masque=General,IsBordureActive=-1,BordH=epbMoyenne,BordB=epbMoyenne,BordG=epbMoyenne,BordD=epbMoyenne,BordIV=epbFine,BordIH=epbFine
rnpColonneSsTotal:Horz=ahCentre,Vert=avCentre,Orientation=oHorizontale,Degre=0,RenvoiL=0,PNom=Arial,PTaille=9,PCouleur=0,Fond=16751001,Masque=General,IsBordureActive=-1,BordH=epbMoyenne,BordB=epbMoyenne,BordG=epbFine,BordD=epbMoyenne,BordIV=epbFine,BordIH=epbFine
rnpColonneTotal:Horz=ahCentre,Vert=avCentre,Orientation=oHorizontale,Degre=0,RenvoiL=-1,PNom=Arial,PTaille=10,PCouleur=16777215,Fond=10040115,Masque=General,IsBordureActive=-1,BordH=epbMoyenne,BordB=epbMoyenne,BordG=epbMoyenne,BordD=epbMoyenne,BordIV=epbFine,BordIH=epbFine
rnpColonneLibelle:Horz=ahGauche,Vert=avCentre,Orientation=oHorizontale,Degre=0,RenvoiL=0,PNom=Arial,PTaille=8,PCouleur=0,Fond=-16777211,Masque=@,IsBordureActive=0
rnpIndicValeur:Horz=ahDroite,Vert=avCentre,Orientation=oHorizontale,Degre=0,RenvoiL=0,PNom=Arial,PTaille=8,PCouleur=0,Fond=16777215,"Masque=#,##0.00",IsBordureActive=-1,BordH=epbMoyenne,BordB=epbMoyenne,BordG=epbMoyenne,BordD=epbMoyenne,BordIV=epbFine,BordIH=epbFine
rnpIndicSsTotalLigne:Horz=ahDroite,Vert=avCentre,Orientation=oHorizontale,Degre=0,RenvoiL=0,PNom=Arial,PTaille=9,PCouleur=0,Fond=13434879,"Masque=#,##0.00",IsBordureActive=-1,BordH=epbMoyenne,BordB=epbMoyenne,BordG=epbFine,BordD=epbMoyenne,BordIV=epbFine,BordIH=epbFine
rnpIndicSsTotalColonne:Horz=ahDroite,Vert=avCentre,Orientation=oHorizontale,Degre=0,RenvoiL=0,PNom=Arial,PTaille=9,PCouleur=0,Fond=13434879,"Masque=#,##0.00",IsBordureActive=-1,BordH=epbFine,BordB=epbMoyenne,BordG=epbMoyenne,BordD=epbMoyenne,BordIV=epbFine,BordIH=epbFine
rnpIndicSsTotalCroise:Horz=ahDroite,Vert=avCentre,Orientation=oHorizontale,Degre=0,RenvoiL=0,PNom=Arial,PTaille=9,PCouleur=0,Fond=10092543,"Masque=#,##0.00",IsBordureActive=-1,BordH=epbFine,BordB=epbMoyenne,BordG=epbFine,BordD=epbMoyenne,BordIV=epbFine,BordIH=epbFine
rnpIndicTotalLigne:Horz=ahDroite,Vert=avCentre,Orientation=oHorizontale,Degre=0,RenvoiL=0,PNom=Arial,PTaille=9,PCouleur=0,Fond=16764108,"Masque=#,##0.00",IsBordureActive=-1,BordH=epbMoyenne,BordB=epbMoyenne,BordG=epbMoyenne,BordD=epbMoyenne,BordIV=epbFine,BordIH=epbFine
rnpIndicTotalColonne:Horz=ahDroite,Vert=avCentre,Orientation=oHorizontale,Degre=0,RenvoiL=0,PNom=Arial,PTaille=9,PCouleur=0,Fond=16764108,"Masque=#,##0.00",IsBordureActive=-1,BordH=epbMoyenne,BordB=epbMoyenne,BordG=epbMoyenne,BordD=epbMoyenne,BordIV=epbFine,BordIH=epbFine
rnpIndicTotalSsTotalLigne:Horz=ahDroite,Vert=avCentre,Orientation=oHorizontale,Degre=0,RenvoiL=0,PNom=Arial,PTaille=9,PCouleur=0,Fond=16751001,"Masque=#,##0.00",IsBordureActive=-1,BordH=epbFine,BordB=epbMoyenne,BordG=epbMoyenne,BordD=epbMoyenne,BordIV=epbFine,BordIH=epbFine
rnpIndicTotalSsTotalColonne:Horz=ahDroite,Vert=avCentre,Orientation=oHorizontale,Degre=0,RenvoiL=0,PNom=Arial,PTaille=9,PCouleur=0,Fond=16751001,"Masque=#,##0.00",IsBordureActive=-1,BordH=epbMoyenne,BordB=epbMoyenne,BordG=epbFine,BordD=epbMoyenne,BordIV=epbFine,BordIH=epbFine
rnpIndicTotalCroise:Horz=ahDroite,Vert=avCentre,Orientation=oHorizontale,Degre=0,RenvoiL=0,PNom=Arial,PTaille=10,PCouleur=16777215,Fond=10040115,"Masque=#,##0.00",IsBordureActive=-1,BordH=epbMoyenne,BordB=epbMoyenne,BordG=epbMoyenne,BordD=epbMoyenne,BordIV=epbFine,BordIH=epbFine
rnpLibelleFiltreRupture:Horz=ahGauche,Vert=avCentre,Orientation=oHorizontale,Degre=0,RenvoiL=0,PNom=Arial,PTaille=8,PCouleur=2646607,Fond=-16777211,ColorBord=3969910,Masque=@,IsBordureActive=0
rnpValeurFiltreRupture:Horz=ahGauche,Vert=avCentre,Orientation=oHorizontale,Degre=0,RenvoiL=0,PNom=Arial,PTaille=8,PCouleur=3969910,Fond=-16777211,ColorBord=3969910,Masque=@,IsBordureActive=0
</t>
        </r>
      </text>
    </comment>
    <comment ref="Q59" authorId="0">
      <text>
        <r>
          <rPr>
            <b/>
            <sz val="9"/>
            <color indexed="81"/>
            <rFont val="Tahoma"/>
            <family val="2"/>
          </rPr>
          <t xml:space="preserve">MyReport5.9.0.0
Version:7.1.0.3
EtatType:etTableau
Largeur:2
Hauteur:2
LargeurLigne:1
HauteurColonne:0
TitreList:Id=Aucune
IsAFormater:-1
IsAffecterMasque:-1
NombreRupture:0
CountFiltreRupture:0
HasRupture:0
HasListe:0
~Dossier:Budgétaire UL~
~Modele:DW/Budgétaire UL/Bud_2011~
DateDernierETL:41304,6673959028
IsHorodate:0
IsHorodateMax:-1
IsAutoFit:0
NombreLignePourCombobox:1
IsMajValeurAuto:-1
NbreLigneMaxFormatZebre:100
IsAjoutSupprLigne:0
IsAjoutSupprColonne:0
DispositionFiltreRupture:dfrLibelleSurValeur
IsMaitre:0
IsDetail:0
IsMultiReport:0
IsSousReport:0
IsExecuterAvecGraphe:0
DistanceHauteurRupture:2
DistanceLargeurRupture:1
IsAfficheLibelleLigne:0
IsAfficheLibelleColonne:0
IsAfficheLibelleIndicateur:0
AlignIndicateurTableau:alColonne
IsFusion:-1
CountDrillUpLigne:0
CountDrillUpCol:0
PositionTotalLigne:ptTete
TotalColonne:aDefaut
PositionTotalColonne:ptTete
ChampIndicateurList:Nom=Réalisé,Libelle=Réalisé,NomSQL=R_ALIS_,Fonction=fIndicateur,Agregation=aSomme,"Masque=#,##0.00",Affichage=aValeur,IsRefL=0,IsRefC=0,IsRefI=0,IsLibelleDynamique=-1
~ChampLigneList:Nom=Enveloppe,Libelle=Enveloppe,NomSQL=ENVELOPPE,IsChecked=0,Fonction=fLigne,Tri=tCroissant,HasDrillUpDown=0,IsVisible=-1,PositionSousTotal=ptPied,IsInsererLigne=0,IsInsererSautPage=0,IsLibelleDynamique=-1
*"Nom=Niveau II","Libelle=Niveau II",NomSQL=NIVEAU_I2,Fonction=fLigne,Tri=tCroissant,HasDrillUpDown=0,IsVisible=-1,PositionSousTotal=ptPied,SousTotal=aDefaut,IsInsererLigne=0,IsInsererSautPage=0,IsLibelleDynamique=-1*
*"Nom=Compte budgétaire","Libelle=Compte budgétaire",NomSQL=COMPTE_BUDG_TAIRE,IsChecked=0,Fonction=fLigne,Tri=tCroissant,HasDrillUpDown=0,IsVisible=-1,PositionSousTotal=ptPied,IsInsererLigne=0,IsInsererSautPage=0,IsLibelleDynamique=-1*
*"Nom=Désignation courte groupe de marchandises","Libelle=Désignation courte groupe de marchandises",NomSQL=D_SI0,IsChecked=0,Fonction=fLigne,Tri=tCroissant,HasDrillUpDown=0,IsVisible=-1,PositionSousTotal=ptPied,IsInsererLigne=0,IsInsererSautPage=0,IsLibelleDynamique=-1*~
~ChampColonneList:*"Nom=Regrpt d'UB LC","Libelle=Regrpt d'UB LC",NomSQL=REGRPT_D_UB_LC,IsChecked=0,Fonction=fColonne,Tri=tCroissant,HasDrillUpDown=0,IsVisible=-1,PositionSousTotal=ptPied,SousTotal=aDefaut,IsInsererLigne=0,IsInsererSautPage=0,IsLibelleDynamique=-1*
*"Nom=UB de regrpt LC","Libelle=UB de regrpt LC",NomSQL=UB_DE_REGRPT_LC,IsChecked=0,Fonction=fColonne,Tri=tCroissant,HasDrillUpDown=0,IsVisible=-1,PositionSousTotal=ptPied,SousTotal=aDefaut,IsInsererLigne=0,IsInsererSautPage=0,IsLibelleDynamique=-1*
*"Nom=Type de structure de regroupement","Libelle=Type de structure de regroupement",NomSQL=TYPEMENT,IsChecked=0,Fonction=fColonne,Tri=tCroissant,HasDrillUpDown=0,IsVisible=-1,PositionSousTotal=ptPied,IsInsererLigne=0,IsInsererSautPage=0,IsLibelleDynamique=-1*~
~FiltreList:TmrFiltreReportGroupe,IsNot=0,Nom=Racine,OperateurLogique=opEt
*TmrFiltreReport,GroupeParent=Racine,IsNot=0,IsActif=-1,mrChamp=COMPTE_BUDG_TAIRE,Agregation=aAucune,Operateur=opCommencePar,IsAvecEmpty=0,IsTenirComptePrecedent=-1,Valeur1=6,ChoixType=cValeur,"Libelle=Compte budgétaire Commence par",IsAfficherFiltre=0*
*TmrFiltreReport,GroupeParent=Racine,IsNot=0,IsActif=-1,mrChamp=COMPTE_BUDG_TAIRE,Agregation=aAucune,Operateur=opDifferentDe,IsAvecEmpty=0,IsTenirComptePrecedent=-1,"Valeur1=6061,60611,60612,60613,60614,60617,60618,615,61521,61522,61523,61524,6155,61562,618,6181,6183,61831,618311,618312,61832,618321,618322,61833,618331,618332",ChoixType=cValeur,"Libelle=Compte budgétaire Différent de",IsAfficherFiltre=0*
*TmrFiltreReport,GroupeParent=Racine,IsNot=0,IsActif=0,mrChamp=TYPEMENT,Agregation=aAucune,Operateur=opEgal,IsAvecEmpty=0,IsTenirComptePrecedent=-1,"Valeur1=""100 UL Niveau 1"",Direction,""Direction hors Etabprinc""",ChoixType=cValeur,"Libelle=Type de structure de regroupement Egal à",IsAfficherFiltre=0*
*TmrFiltreReport,GroupeParent=Racine,IsNot=0,IsActif=-1,mrChamp=COMPTE_BUDG_TAIRE,Agregation=aAucune,Operateur=opCommencePar,IsAvecEmpty=0,IsTenirComptePrecedent=-1,Valeur1=67,ChoixType=cValeur,"Libelle=Compte budgétaire Commence par",IsAfficherFiltre=0*
*TmrFiltreReport,GroupeParent=Racine,IsNot=0,IsActif=-1,mrChamp=COMPTE_BUDG_TAIRE,Agregation=aAucune,Operateur=opNeCommencePasPar,IsAvecEmpty=0,IsTenirComptePrecedent=-1,Valeur1=68,ChoixType=cValeur,"Libelle=Compte budgétaire Ne commence pas par",IsAfficherFiltre=0*
*TmrFiltreReport,GroupeParent=Racine,IsNot=0,IsActif=-1,mrChamp=COMPTE_BUDG_TAIRE,Agregation=aAucune,Operateur=opNeCommencePasPar,IsAvecEmpty=0,IsTenirComptePrecedent=-1,Valeur1=69,ChoixType=cValeur,"Libelle=Compte budgétaire Ne commence pas par",IsAfficherFiltre=0*
*TmrFiltreReport,GroupeParent=Racine,IsNot=0,IsActif=-1,mrChamp=COMPTE_BUDG_TAIRE,Agregation=aAucune,Operateur=opNeCommencePasPar,IsAvecEmpty=0,IsTenirComptePrecedent=-1,Valeur1=63,ChoixType=cValeur,"Libelle=Compte budgétaire Ne commence pas par",IsAfficherFiltre=0*
*TmrFiltreReport,GroupeParent=Racine,IsNot=0,IsActif=-1,mrChamp=COMPTE_BUDG_TAIRE,Agregation=aAucune,Operateur=opNeCommencePasPar,IsAvecEmpty=0,IsTenirComptePrecedent=-1,Valeur1=64,ChoixType=cValeur,"Libelle=Compte budgétaire Ne commence pas par",IsAfficherFiltre=0*
*TmrFiltreReport,GroupeParent=Racine,IsNot=0,IsActif=-1,mrChamp=COMPTE_BUDG_TAIRE,Agregation=aAucune,Operateur=opNeCommencePasPar,IsAvecEmpty=0,IsTenirComptePrecedent=-1,Valeur1=60,ChoixType=cValeur,"Libelle=Compte budgétaire Ne commence pas par",IsAfficherFiltre=0*~
FiltreHaving:TmrFiltreReportGroupe,IsNot=0,Nom=Racine,OperateurLogique=opEt
FormatType:fVert
rnpLigneValeur:Horz=ahGauche,Vert=avCentre,Orientation=oHorizontale,Degre=0,RenvoiL=0,PNom=Arial,PTaille=8,PCouleur=0,Fond=16764108,Masque=General,IsBordureActive=-1,BordH=epbMoyenne,BordB=epbMoyenne,BordG=epbMoyenne,BordD=epbMoyenne,BordIV=epbFine,BordIH=epbFine
rnpLigneSsTotal:Horz=ahGauche,Vert=avCentre,Orientation=oHorizontale,Degre=0,RenvoiL=0,PNom=Arial,PTaille=9,PCouleur=0,Fond=16751001,Masque=General,IsBordureActive=-1,BordH=epbFine,BordB=epbMoyenne,BordG=epbMoyenne,BordD=epbMoyenne,BordIV=epbFine,BordIH=epbFine
rnpLigneTotal:Horz=ahGauche,Vert=avCentre,Orientation=oHorizontale,Degre=0,RenvoiL=0,PNom=Arial,PTaille=10,PCouleur=16777215,Fond=10040115,Masque=General,IsBordureActive=-1,BordH=epbMoyenne,BordB=epbMoyenne,BordG=epbMoyenne,BordD=epbMoyenne,BordIV=epbFine,BordIH=epbFine
rnpLigneLibelle:Horz=ahGauche,Vert=avCentre,Orientation=oHorizontale,Degre=0,RenvoiL=0,PNom=Arial,PTaille=8,PCouleur=0,Fond=-16777211,Masque=@,IsBordureActive=0
rnpColonneValeur:Horz=ahCentre,Vert=avCentre,Orientation=oHorizontale,Degre=0,RenvoiL=-1,PNom=Arial,PTaille=8,PBold=-1,PCouleur=0,Fond=16764108,Masque=General,IsBordureActive=-1,BordH=epbMoyenne,BordB=epbMoyenne,BordG=epbMoyenne,BordD=epbMoyenne,BordIV=epbFine,BordIH=epbFine
rnpColonneSsTotal:Horz=ahCentre,Vert=avCentre,Orientation=oHorizontale,Degre=0,RenvoiL=0,PNom=Arial,PTaille=9,PCouleur=0,Fond=16751001,Masque=General,IsBordureActive=-1,BordH=epbMoyenne,BordB=epbMoyenne,BordG=epbFine,BordD=epbMoyenne,BordIV=epbFine,BordIH=epbFine
rnpColonneTotal:Horz=ahCentre,Vert=avCentre,Orientation=oHorizontale,Degre=0,RenvoiL=-1,PNom=Arial,PTaille=10,PCouleur=16777215,Fond=10040115,Masque=General,IsBordureActive=-1,BordH=epbMoyenne,BordB=epbMoyenne,BordG=epbMoyenne,BordD=epbMoyenne,BordIV=epbFine,BordIH=epbFine
rnpColonneLibelle:Horz=ahGauche,Vert=avCentre,Orientation=oHorizontale,Degre=0,RenvoiL=0,PNom=Arial,PTaille=8,PCouleur=0,Fond=-16777211,Masque=@,IsBordureActive=0
rnpIndicValeur:Horz=ahDroite,Vert=avCentre,Orientation=oHorizontale,Degre=0,RenvoiL=0,PNom=Arial,PTaille=8,PCouleur=0,Fond=16777215,"Masque=#,##0.00",IsBordureActive=-1,BordH=epbMoyenne,BordB=epbMoyenne,BordG=epbMoyenne,BordD=epbMoyenne,BordIV=epbFine,BordIH=epbFine
rnpIndicSsTotalLigne:Horz=ahDroite,Vert=avCentre,Orientation=oHorizontale,Degre=0,RenvoiL=0,PNom=Arial,PTaille=9,PCouleur=0,Fond=13434879,"Masque=#,##0.00",IsBordureActive=-1,BordH=epbMoyenne,BordB=epbMoyenne,BordG=epbFine,BordD=epbMoyenne,BordIV=epbFine,BordIH=epbFine
rnpIndicSsTotalColonne:Horz=ahDroite,Vert=avCentre,Orientation=oHorizontale,Degre=0,RenvoiL=0,PNom=Arial,PTaille=9,PCouleur=0,Fond=13434879,"Masque=#,##0.00",IsBordureActive=-1,BordH=epbFine,BordB=epbMoyenne,BordG=epbMoyenne,BordD=epbMoyenne,BordIV=epbFine,BordIH=epbFine
rnpIndicSsTotalCroise:Horz=ahDroite,Vert=avCentre,Orientation=oHorizontale,Degre=0,RenvoiL=0,PNom=Arial,PTaille=9,PCouleur=0,Fond=10092543,"Masque=#,##0.00",IsBordureActive=-1,BordH=epbFine,BordB=epbMoyenne,BordG=epbFine,BordD=epbMoyenne,BordIV=epbFine,BordIH=epbFine
rnpIndicTotalLigne:Horz=ahDroite,Vert=avCentre,Orientation=oHorizontale,Degre=0,RenvoiL=0,PNom=Arial,PTaille=9,PCouleur=0,Fond=16764108,"Masque=#,##0.00",IsBordureActive=-1,BordH=epbMoyenne,BordB=epbMoyenne,BordG=epbMoyenne,BordD=epbMoyenne,BordIV=epbFine,BordIH=epbFine
rnpIndicTotalColonne:Horz=ahDroite,Vert=avCentre,Orientation=oHorizontale,Degre=0,RenvoiL=0,PNom=Arial,PTaille=9,PCouleur=0,Fond=16764108,"Masque=#,##0.00",IsBordureActive=-1,BordH=epbMoyenne,BordB=epbMoyenne,BordG=epbMoyenne,BordD=epbMoyenne,BordIV=epbFine,BordIH=epbFine
rnpIndicTotalSsTotalLigne:Horz=ahDroite,Vert=avCentre,Orientation=oHorizontale,Degre=0,RenvoiL=0,PNom=Arial,PTaille=9,PCouleur=0,Fond=16751001,"Masque=#,##0.00",IsBordureActive=-1,BordH=epbFine,BordB=epbMoyenne,BordG=epbMoyenne,BordD=epbMoyenne,BordIV=epbFine,BordIH=epbFine
rnpIndicTotalSsTotalColonne:Horz=ahDroite,Vert=avCentre,Orientation=oHorizontale,Degre=0,RenvoiL=0,PNom=Arial,PTaille=9,PCouleur=0,Fond=16751001,"Masque=#,##0.00",IsBordureActive=-1,BordH=epbMoyenne,BordB=epbMoyenne,BordG=epbFine,BordD=epbMoyenne,BordIV=epbFine,BordIH=epbFine
rnpIndicTotalCroise:Horz=ahDroite,Vert=avCentre,Orientation=oHorizontale,Degre=0,RenvoiL=0,PNom=Arial,PTaille=10,PCouleur=16777215,Fond=10040115,"Masque=#,##0.00",IsBordureActive=-1,BordH=epbMoyenne,BordB=epbMoyenne,BordG=epbMoyenne,BordD=epbMoyenne,BordIV=epbFine,BordIH=epbFine
rnpLibelleFiltreRupture:Horz=ahGauche,Vert=avCentre,Orientation=oHorizontale,Degre=0,RenvoiL=0,PNom=Arial,PTaille=8,PCouleur=2646607,Fond=-16777211,ColorBord=3969910,Masque=@,IsBordureActive=0
rnpValeurFiltreRupture:Horz=ahGauche,Vert=avCentre,Orientation=oHorizontale,Degre=0,RenvoiL=0,PNom=Arial,PTaille=8,PCouleur=3969910,Fond=-16777211,ColorBord=3969910,Masque=@,IsBordureActive=0
</t>
        </r>
      </text>
    </comment>
    <comment ref="T59" authorId="0">
      <text>
        <r>
          <rPr>
            <b/>
            <sz val="9"/>
            <color indexed="81"/>
            <rFont val="Tahoma"/>
            <family val="2"/>
          </rPr>
          <t xml:space="preserve">MyReport5.9.0.0
Version:7.1.0.3
EtatType:etTableau
Largeur:2
Hauteur:2
LargeurLigne:1
HauteurColonne:0
TitreList:Id=Aucune
IsAFormater:-1
IsAffecterMasque:-1
NombreRupture:0
CountFiltreRupture:0
HasRupture:0
HasListe:0
~Dossier:Budgétaire UL~
~Modele:DW/Budgétaire UL/Bud_2011~
DateDernierETL:41304,6673959028
IsHorodate:0
IsHorodateMax:-1
IsAutoFit:0
NombreLignePourCombobox:1
IsMajValeurAuto:-1
NbreLigneMaxFormatZebre:100
IsAjoutSupprLigne:0
IsAjoutSupprColonne:0
DispositionFiltreRupture:dfrLibelleSurValeur
IsMaitre:0
IsDetail:0
IsMultiReport:0
IsSousReport:0
IsExecuterAvecGraphe:0
DistanceHauteurRupture:2
DistanceLargeurRupture:1
IsAfficheLibelleLigne:0
IsAfficheLibelleColonne:0
IsAfficheLibelleIndicateur:0
AlignIndicateurTableau:alColonne
IsFusion:-1
CountDrillUpLigne:0
CountDrillUpCol:0
PositionTotalLigne:ptTete
TotalColonne:aDefaut
PositionTotalColonne:ptTete
ChampIndicateurList:Nom=Réalisé,Libelle=Réalisé,NomSQL=R_ALIS_,Fonction=fIndicateur,Agregation=aSomme,"Masque=#,##0.00",Affichage=aValeur,IsRefL=0,IsRefC=0,IsRefI=0,IsLibelleDynamique=-1
~ChampLigneList:Nom=Enveloppe,Libelle=Enveloppe,NomSQL=ENVELOPPE,IsChecked=0,Fonction=fLigne,Tri=tCroissant,HasDrillUpDown=0,IsVisible=-1,PositionSousTotal=ptPied,IsInsererLigne=0,IsInsererSautPage=0,IsLibelleDynamique=-1
*"Nom=Niveau II","Libelle=Niveau II",NomSQL=NIVEAU_I2,Fonction=fLigne,Tri=tCroissant,HasDrillUpDown=0,IsVisible=-1,PositionSousTotal=ptPied,SousTotal=aDefaut,IsInsererLigne=0,IsInsererSautPage=0,IsLibelleDynamique=-1*
*"Nom=Compte budgétaire","Libelle=Compte budgétaire",NomSQL=COMPTE_BUDG_TAIRE,IsChecked=0,Fonction=fLigne,Tri=tCroissant,HasDrillUpDown=0,IsVisible=-1,PositionSousTotal=ptPied,IsInsererLigne=0,IsInsererSautPage=0,IsLibelleDynamique=-1*
*"Nom=Désignation courte groupe de marchandises","Libelle=Désignation courte groupe de marchandises",NomSQL=D_SI0,IsChecked=0,Fonction=fLigne,Tri=tCroissant,HasDrillUpDown=0,IsVisible=-1,PositionSousTotal=ptPied,IsInsererLigne=0,IsInsererSautPage=0,IsLibelleDynamique=-1*~
~ChampColonneList:*"Nom=Regrpt d'UB LC","Libelle=Regrpt d'UB LC",NomSQL=REGRPT_D_UB_LC,IsChecked=0,Fonction=fColonne,Tri=tCroissant,HasDrillUpDown=0,IsVisible=-1,PositionSousTotal=ptPied,SousTotal=aDefaut,IsInsererLigne=0,IsInsererSautPage=0,IsLibelleDynamique=-1*
*"Nom=UB de regrpt LC","Libelle=UB de regrpt LC",NomSQL=UB_DE_REGRPT_LC,IsChecked=0,Fonction=fColonne,Tri=tCroissant,HasDrillUpDown=0,IsVisible=-1,PositionSousTotal=ptPied,SousTotal=aDefaut,IsInsererLigne=0,IsInsererSautPage=0,IsLibelleDynamique=-1*
*"Nom=Type de structure de regroupement","Libelle=Type de structure de regroupement",NomSQL=TYPEMENT,IsChecked=0,Fonction=fColonne,Tri=tCroissant,HasDrillUpDown=0,IsVisible=-1,PositionSousTotal=ptPied,IsInsererLigne=0,IsInsererSautPage=0,IsLibelleDynamique=-1*~
~FiltreList:TmrFiltreReportGroupe,IsNot=0,Nom=Racine,OperateurLogique=opEt
*TmrFiltreReport,GroupeParent=Racine,IsNot=0,IsActif=-1,mrChamp=COMPTE_BUDG_TAIRE,Agregation=aAucune,Operateur=opCommencePar,IsAvecEmpty=0,IsTenirComptePrecedent=-1,Valeur1=6,ChoixType=cValeur,"Libelle=Compte budgétaire Commence par",IsAfficherFiltre=0*
*TmrFiltreReport,GroupeParent=Racine,IsNot=0,IsActif=-1,mrChamp=COMPTE_BUDG_TAIRE,Agregation=aAucune,Operateur=opDifferentDe,IsAvecEmpty=0,IsTenirComptePrecedent=-1,"Valeur1=6061,60611,60612,60613,60614,60617,60618,615,61521,61522,61523,61524,6155,61562,618,6181,6183,61831,618311,618312,61832,618321,618322,61833,618331,618332",ChoixType=cValeur,"Libelle=Compte budgétaire Différent de",IsAfficherFiltre=0*
*TmrFiltreReport,GroupeParent=Racine,IsNot=0,IsActif=0,mrChamp=TYPEMENT,Agregation=aAucune,Operateur=opEgal,IsAvecEmpty=0,IsTenirComptePrecedent=-1,"Valeur1=""100 UL Niveau 1"",Direction,""Direction hors Etabprinc""",ChoixType=cValeur,"Libelle=Type de structure de regroupement Egal à",IsAfficherFiltre=0*
*TmrFiltreReport,GroupeParent=Racine,IsNot=0,IsActif=-1,mrChamp=COMPTE_BUDG_TAIRE,Agregation=aAucune,Operateur=opCommencePar,IsAvecEmpty=0,IsTenirComptePrecedent=-1,Valeur1=67,ChoixType=cValeur,"Libelle=Compte budgétaire Commence par",IsAfficherFiltre=0*
*TmrFiltreReport,GroupeParent=Racine,IsNot=0,IsActif=-1,mrChamp=COMPTE_BUDG_TAIRE,Agregation=aAucune,Operateur=opNeCommencePasPar,IsAvecEmpty=0,IsTenirComptePrecedent=-1,Valeur1=68,ChoixType=cValeur,"Libelle=Compte budgétaire Ne commence pas par",IsAfficherFiltre=0*
*TmrFiltreReport,GroupeParent=Racine,IsNot=0,IsActif=-1,mrChamp=COMPTE_BUDG_TAIRE,Agregation=aAucune,Operateur=opNeCommencePasPar,IsAvecEmpty=0,IsTenirComptePrecedent=-1,Valeur1=69,ChoixType=cValeur,"Libelle=Compte budgétaire Ne commence pas par",IsAfficherFiltre=0*
*TmrFiltreReport,GroupeParent=Racine,IsNot=0,IsActif=-1,mrChamp=COMPTE_BUDG_TAIRE,Agregation=aAucune,Operateur=opNeCommencePasPar,IsAvecEmpty=0,IsTenirComptePrecedent=-1,Valeur1=63,ChoixType=cValeur,"Libelle=Compte budgétaire Ne commence pas par",IsAfficherFiltre=0*
*TmrFiltreReport,GroupeParent=Racine,IsNot=0,IsActif=-1,mrChamp=COMPTE_BUDG_TAIRE,Agregation=aAucune,Operateur=opNeCommencePasPar,IsAvecEmpty=0,IsTenirComptePrecedent=-1,Valeur1=64,ChoixType=cValeur,"Libelle=Compte budgétaire Ne commence pas par",IsAfficherFiltre=0*
*TmrFiltreReport,GroupeParent=Racine,IsNot=0,IsActif=-1,mrChamp=COMPTE_BUDG_TAIRE,Agregation=aAucune,Operateur=opNeCommencePasPar,IsAvecEmpty=0,IsTenirComptePrecedent=-1,Valeur1=60,ChoixType=cValeur,"Libelle=Compte budgétaire Ne commence pas par",IsAfficherFiltre=0*~
FiltreHaving:TmrFiltreReportGroupe,IsNot=0,Nom=Racine,OperateurLogique=opEt
FormatType:fVert
rnpLigneValeur:Horz=ahGauche,Vert=avCentre,Orientation=oHorizontale,Degre=0,RenvoiL=0,PNom=Arial,PTaille=8,PCouleur=0,Fond=16764108,Masque=General,IsBordureActive=-1,BordH=epbMoyenne,BordB=epbMoyenne,BordG=epbMoyenne,BordD=epbMoyenne,BordIV=epbFine,BordIH=epbFine
rnpLigneSsTotal:Horz=ahGauche,Vert=avCentre,Orientation=oHorizontale,Degre=0,RenvoiL=0,PNom=Arial,PTaille=9,PCouleur=0,Fond=16751001,Masque=General,IsBordureActive=-1,BordH=epbFine,BordB=epbMoyenne,BordG=epbMoyenne,BordD=epbMoyenne,BordIV=epbFine,BordIH=epbFine
rnpLigneTotal:Horz=ahGauche,Vert=avCentre,Orientation=oHorizontale,Degre=0,RenvoiL=0,PNom=Arial,PTaille=10,PCouleur=16777215,Fond=10040115,Masque=General,IsBordureActive=-1,BordH=epbMoyenne,BordB=epbMoyenne,BordG=epbMoyenne,BordD=epbMoyenne,BordIV=epbFine,BordIH=epbFine
rnpLigneLibelle:Horz=ahGauche,Vert=avCentre,Orientation=oHorizontale,Degre=0,RenvoiL=0,PNom=Arial,PTaille=8,PCouleur=0,Fond=-16777211,Masque=@,IsBordureActive=0
rnpColonneValeur:Horz=ahCentre,Vert=avCentre,Orientation=oHorizontale,Degre=0,RenvoiL=-1,PNom=Arial,PTaille=8,PBold=-1,PCouleur=0,Fond=16764108,Masque=General,IsBordureActive=-1,BordH=epbMoyenne,BordB=epbMoyenne,BordG=epbMoyenne,BordD=epbMoyenne,BordIV=epbFine,BordIH=epbFine
rnpColonneSsTotal:Horz=ahCentre,Vert=avCentre,Orientation=oHorizontale,Degre=0,RenvoiL=0,PNom=Arial,PTaille=9,PCouleur=0,Fond=16751001,Masque=General,IsBordureActive=-1,BordH=epbMoyenne,BordB=epbMoyenne,BordG=epbFine,BordD=epbMoyenne,BordIV=epbFine,BordIH=epbFine
rnpColonneTotal:Horz=ahCentre,Vert=avCentre,Orientation=oHorizontale,Degre=0,RenvoiL=-1,PNom=Arial,PTaille=10,PCouleur=16777215,Fond=10040115,Masque=General,IsBordureActive=-1,BordH=epbMoyenne,BordB=epbMoyenne,BordG=epbMoyenne,BordD=epbMoyenne,BordIV=epbFine,BordIH=epbFine
rnpColonneLibelle:Horz=ahGauche,Vert=avCentre,Orientation=oHorizontale,Degre=0,RenvoiL=0,PNom=Arial,PTaille=8,PCouleur=0,Fond=-16777211,Masque=@,IsBordureActive=0
rnpIndicValeur:Horz=ahDroite,Vert=avCentre,Orientation=oHorizontale,Degre=0,RenvoiL=0,PNom=Arial,PTaille=8,PCouleur=0,Fond=16777215,"Masque=#,##0.00",IsBordureActive=-1,BordH=epbMoyenne,BordB=epbMoyenne,BordG=epbMoyenne,BordD=epbMoyenne,BordIV=epbFine,BordIH=epbFine
rnpIndicSsTotalLigne:Horz=ahDroite,Vert=avCentre,Orientation=oHorizontale,Degre=0,RenvoiL=0,PNom=Arial,PTaille=9,PCouleur=0,Fond=13434879,"Masque=#,##0.00",IsBordureActive=-1,BordH=epbMoyenne,BordB=epbMoyenne,BordG=epbFine,BordD=epbMoyenne,BordIV=epbFine,BordIH=epbFine
rnpIndicSsTotalColonne:Horz=ahDroite,Vert=avCentre,Orientation=oHorizontale,Degre=0,RenvoiL=0,PNom=Arial,PTaille=9,PCouleur=0,Fond=13434879,"Masque=#,##0.00",IsBordureActive=-1,BordH=epbFine,BordB=epbMoyenne,BordG=epbMoyenne,BordD=epbMoyenne,BordIV=epbFine,BordIH=epbFine
rnpIndicSsTotalCroise:Horz=ahDroite,Vert=avCentre,Orientation=oHorizontale,Degre=0,RenvoiL=0,PNom=Arial,PTaille=9,PCouleur=0,Fond=10092543,"Masque=#,##0.00",IsBordureActive=-1,BordH=epbFine,BordB=epbMoyenne,BordG=epbFine,BordD=epbMoyenne,BordIV=epbFine,BordIH=epbFine
rnpIndicTotalLigne:Horz=ahDroite,Vert=avCentre,Orientation=oHorizontale,Degre=0,RenvoiL=0,PNom=Arial,PTaille=9,PCouleur=0,Fond=16764108,"Masque=#,##0.00",IsBordureActive=-1,BordH=epbMoyenne,BordB=epbMoyenne,BordG=epbMoyenne,BordD=epbMoyenne,BordIV=epbFine,BordIH=epbFine
rnpIndicTotalColonne:Horz=ahDroite,Vert=avCentre,Orientation=oHorizontale,Degre=0,RenvoiL=0,PNom=Arial,PTaille=9,PCouleur=0,Fond=16764108,"Masque=#,##0.00",IsBordureActive=-1,BordH=epbMoyenne,BordB=epbMoyenne,BordG=epbMoyenne,BordD=epbMoyenne,BordIV=epbFine,BordIH=epbFine
rnpIndicTotalSsTotalLigne:Horz=ahDroite,Vert=avCentre,Orientation=oHorizontale,Degre=0,RenvoiL=0,PNom=Arial,PTaille=9,PCouleur=0,Fond=16751001,"Masque=#,##0.00",IsBordureActive=-1,BordH=epbFine,BordB=epbMoyenne,BordG=epbMoyenne,BordD=epbMoyenne,BordIV=epbFine,BordIH=epbFine
rnpIndicTotalSsTotalColonne:Horz=ahDroite,Vert=avCentre,Orientation=oHorizontale,Degre=0,RenvoiL=0,PNom=Arial,PTaille=9,PCouleur=0,Fond=16751001,"Masque=#,##0.00",IsBordureActive=-1,BordH=epbMoyenne,BordB=epbMoyenne,BordG=epbFine,BordD=epbMoyenne,BordIV=epbFine,BordIH=epbFine
rnpIndicTotalCroise:Horz=ahDroite,Vert=avCentre,Orientation=oHorizontale,Degre=0,RenvoiL=0,PNom=Arial,PTaille=10,PCouleur=16777215,Fond=10040115,"Masque=#,##0.00",IsBordureActive=-1,BordH=epbMoyenne,BordB=epbMoyenne,BordG=epbMoyenne,BordD=epbMoyenne,BordIV=epbFine,BordIH=epbFine
rnpLibelleFiltreRupture:Horz=ahGauche,Vert=avCentre,Orientation=oHorizontale,Degre=0,RenvoiL=0,PNom=Arial,PTaille=8,PCouleur=2646607,Fond=-16777211,ColorBord=3969910,Masque=@,IsBordureActive=0
rnpValeurFiltreRupture:Horz=ahGauche,Vert=avCentre,Orientation=oHorizontale,Degre=0,RenvoiL=0,PNom=Arial,PTaille=8,PCouleur=3969910,Fond=-16777211,ColorBord=3969910,Masque=@,IsBordureActive=0
</t>
        </r>
      </text>
    </comment>
    <comment ref="B62" authorId="0">
      <text>
        <r>
          <rPr>
            <b/>
            <sz val="9"/>
            <color indexed="81"/>
            <rFont val="Tahoma"/>
            <family val="2"/>
          </rPr>
          <t xml:space="preserve">MyReport5.9.0.0
Version:7.1.0.3
EtatType:etTableau
Largeur:2
Hauteur:2
LargeurLigne:1
HauteurColonne:0
TitreList:Id=Aucune
IsAFormater:-1
IsAffecterMasque:-1
NombreRupture:0
CountFiltreRupture:0
HasRupture:0
HasListe:0
~Dossier:Budgétaire UL~
~Modele:DW/Budgétaire UL/Bud_2011~
DateDernierETL:41304,6673959028
IsHorodate:0
IsHorodateMax:-1
IsAutoFit:0
NombreLignePourCombobox:1
IsMajValeurAuto:-1
NbreLigneMaxFormatZebre:100
IsAjoutSupprLigne:0
IsAjoutSupprColonne:0
DispositionFiltreRupture:dfrLibelleSurValeur
IsMaitre:0
IsDetail:0
IsMultiReport:0
IsSousReport:0
IsExecuterAvecGraphe:0
DistanceHauteurRupture:2
DistanceLargeurRupture:1
IsAfficheLibelleLigne:0
IsAfficheLibelleColonne:0
IsAfficheLibelleIndicateur:0
AlignIndicateurTableau:alColonne
IsFusion:-1
CountDrillUpLigne:0
CountDrillUpCol:0
PositionTotalLigne:ptTete
TotalColonne:aDefaut
PositionTotalColonne:ptTete
ChampIndicateurList:Nom=Réalisé,Libelle=Réalisé,NomSQL=R_ALIS_,Fonction=fIndicateur,Agregation=aSomme,"Masque=#,##0.00",Affichage=aValeur,IsRefL=0,IsRefC=0,IsRefI=0,IsLibelleDynamique=-1
~ChampLigneList:Nom=Enveloppe,Libelle=Enveloppe,NomSQL=ENVELOPPE,IsChecked=0,Fonction=fLigne,Tri=tCroissant,HasDrillUpDown=0,IsVisible=-1,PositionSousTotal=ptPied,IsInsererLigne=0,IsInsererSautPage=0,IsLibelleDynamique=-1
*"Nom=Niveau II","Libelle=Niveau II",NomSQL=NIVEAU_I2,Fonction=fLigne,Tri=tCroissant,HasDrillUpDown=0,IsVisible=-1,PositionSousTotal=ptPied,SousTotal=aDefaut,IsInsererLigne=0,IsInsererSautPage=0,IsLibelleDynamique=-1*
*"Nom=Compte budgétaire","Libelle=Compte budgétaire",NomSQL=COMPTE_BUDG_TAIRE,IsChecked=0,Fonction=fLigne,Tri=tCroissant,HasDrillUpDown=0,IsVisible=-1,PositionSousTotal=ptPied,IsInsererLigne=0,IsInsererSautPage=0,IsLibelleDynamique=-1*
*"Nom=Désignation courte groupe de marchandises","Libelle=Désignation courte groupe de marchandises",NomSQL=D_SI0,IsChecked=0,Fonction=fLigne,Tri=tCroissant,HasDrillUpDown=0,IsVisible=-1,PositionSousTotal=ptPied,IsInsererLigne=0,IsInsererSautPage=0,IsLibelleDynamique=-1*~
~ChampColonneList:*"Nom=Regrpt d'UB LC","Libelle=Regrpt d'UB LC",NomSQL=REGRPT_D_UB_LC,IsChecked=0,Fonction=fColonne,Tri=tCroissant,HasDrillUpDown=0,IsVisible=-1,PositionSousTotal=ptPied,SousTotal=aDefaut,IsInsererLigne=0,IsInsererSautPage=0,IsLibelleDynamique=-1*
*"Nom=UB de regrpt LC","Libelle=UB de regrpt LC",NomSQL=UB_DE_REGRPT_LC,IsChecked=0,Fonction=fColonne,Tri=tCroissant,HasDrillUpDown=0,IsVisible=-1,PositionSousTotal=ptPied,SousTotal=aDefaut,IsInsererLigne=0,IsInsererSautPage=0,IsLibelleDynamique=-1*
*"Nom=Type de structure de regroupement","Libelle=Type de structure de regroupement",NomSQL=TYPEMENT,IsChecked=0,Fonction=fColonne,Tri=tCroissant,HasDrillUpDown=0,IsVisible=-1,PositionSousTotal=ptPied,IsInsererLigne=0,IsInsererSautPage=0,IsLibelleDynamique=-1*~
~FiltreList:TmrFiltreReportGroupe,IsNot=0,Nom=Racine,OperateurLogique=opEt
*TmrFiltreReport,GroupeParent=Racine,IsNot=0,IsActif=-1,mrChamp=COMPTE_BUDG_TAIRE,Agregation=aAucune,Operateur=opCommencePar,IsAvecEmpty=0,IsTenirComptePrecedent=-1,Valeur1=6,ChoixType=cValeur,"Libelle=Compte budgétaire Commence par",IsAfficherFiltre=0*
*TmrFiltreReport,GroupeParent=Racine,IsNot=0,IsActif=-1,mrChamp=COMPTE_BUDG_TAIRE,Agregation=aAucune,Operateur=opDifferentDe,IsAvecEmpty=0,IsTenirComptePrecedent=-1,"Valeur1=6061,60611,60612,60613,60614,60617,60618,615,61521,61522,61523,61524,6155,61562,618,6181,6183,61831,618311,618312,61832,618321,618322,61833,618331,618332",ChoixType=cValeur,"Libelle=Compte budgétaire Différent de",IsAfficherFiltre=0*
*TmrFiltreReport,GroupeParent=Racine,IsNot=0,IsActif=0,mrChamp=TYPEMENT,Agregation=aAucune,Operateur=opEgal,IsAvecEmpty=0,IsTenirComptePrecedent=-1,"Valeur1=""100 UL Niveau 1"",Direction,""Direction hors Etabprinc""",ChoixType=cValeur,"Libelle=Type de structure de regroupement Egal à",IsAfficherFiltre=0*
*TmrFiltreReport,GroupeParent=Racine,IsNot=0,IsActif=0,mrChamp=COMPTE_BUDG_TAIRE,Agregation=aAucune,Operateur=opCommencePar,IsAvecEmpty=0,IsTenirComptePrecedent=-1,Valeur1=67,ChoixType=cValeur,"Libelle=Compte budgétaire Commence par",IsAfficherFiltre=0*
*TmrFiltreReport,GroupeParent=Racine,IsNot=0,IsActif=-1,mrChamp=COMPTE_BUDG_TAIRE,Agregation=aAucune,Operateur=opNeCommencePasPar,IsAvecEmpty=0,IsTenirComptePrecedent=-1,Valeur1=68,ChoixType=cValeur,"Libelle=Compte budgétaire Ne commence pas par",IsAfficherFiltre=0*
*TmrFiltreReport,GroupeParent=Racine,IsNot=0,IsActif=-1,mrChamp=COMPTE_BUDG_TAIRE,Agregation=aAucune,Operateur=opCommencePar,IsAvecEmpty=0,IsTenirComptePrecedent=-1,Valeur1=69,ChoixType=cValeur,"Libelle=Compte budgétaire Commence par",IsAfficherFiltre=0*
*TmrFiltreReport,GroupeParent=Racine,IsNot=0,IsActif=-1,mrChamp=COMPTE_BUDG_TAIRE,Agregation=aAucune,Operateur=opNeCommencePasPar,IsAvecEmpty=0,IsTenirComptePrecedent=-1,Valeur1=63,ChoixType=cValeur,"Libelle=Compte budgétaire Ne commence pas par",IsAfficherFiltre=0*
*TmrFiltreReport,GroupeParent=Racine,IsNot=0,IsActif=-1,mrChamp=COMPTE_BUDG_TAIRE,Agregation=aAucune,Operateur=opNeCommencePasPar,IsAvecEmpty=0,IsTenirComptePrecedent=-1,Valeur1=64,ChoixType=cValeur,"Libelle=Compte budgétaire Ne commence pas par",IsAfficherFiltre=0*
*TmrFiltreReport,GroupeParent=Racine,IsNot=0,IsActif=-1,mrChamp=COMPTE_BUDG_TAIRE,Agregation=aAucune,Operateur=opNeCommencePasPar,IsAvecEmpty=0,IsTenirComptePrecedent=-1,Valeur1=60,ChoixType=cValeur,"Libelle=Compte budgétaire Ne commence pas par",IsAfficherFiltre=0*~
FiltreHaving:TmrFiltreReportGroupe,IsNot=0,Nom=Racine,OperateurLogique=opEt
FormatType:fVert
rnpLigneValeur:Horz=ahGauche,Vert=avCentre,Orientation=oHorizontale,Degre=0,RenvoiL=0,PNom=Arial,PTaille=8,PCouleur=0,Fond=16764108,Masque=General,IsBordureActive=-1,BordH=epbMoyenne,BordB=epbMoyenne,BordG=epbMoyenne,BordD=epbMoyenne,BordIV=epbFine,BordIH=epbFine
rnpLigneSsTotal:Horz=ahGauche,Vert=avCentre,Orientation=oHorizontale,Degre=0,RenvoiL=0,PNom=Arial,PTaille=9,PCouleur=0,Fond=16751001,Masque=General,IsBordureActive=-1,BordH=epbFine,BordB=epbMoyenne,BordG=epbMoyenne,BordD=epbMoyenne,BordIV=epbFine,BordIH=epbFine
rnpLigneTotal:Horz=ahGauche,Vert=avCentre,Orientation=oHorizontale,Degre=0,RenvoiL=0,PNom=Arial,PTaille=10,PCouleur=16777215,Fond=10040115,Masque=General,IsBordureActive=-1,BordH=epbMoyenne,BordB=epbMoyenne,BordG=epbMoyenne,BordD=epbMoyenne,BordIV=epbFine,BordIH=epbFine
rnpLigneLibelle:Horz=ahGauche,Vert=avCentre,Orientation=oHorizontale,Degre=0,RenvoiL=0,PNom=Arial,PTaille=8,PCouleur=0,Fond=-16777211,Masque=@,IsBordureActive=0
rnpColonneValeur:Horz=ahCentre,Vert=avCentre,Orientation=oHorizontale,Degre=0,RenvoiL=-1,PNom=Arial,PTaille=8,PBold=-1,PCouleur=0,Fond=16764108,Masque=General,IsBordureActive=-1,BordH=epbMoyenne,BordB=epbMoyenne,BordG=epbMoyenne,BordD=epbMoyenne,BordIV=epbFine,BordIH=epbFine
rnpColonneSsTotal:Horz=ahCentre,Vert=avCentre,Orientation=oHorizontale,Degre=0,RenvoiL=0,PNom=Arial,PTaille=9,PCouleur=0,Fond=16751001,Masque=General,IsBordureActive=-1,BordH=epbMoyenne,BordB=epbMoyenne,BordG=epbFine,BordD=epbMoyenne,BordIV=epbFine,BordIH=epbFine
rnpColonneTotal:Horz=ahCentre,Vert=avCentre,Orientation=oHorizontale,Degre=0,RenvoiL=-1,PNom=Arial,PTaille=10,PCouleur=16777215,Fond=10040115,Masque=General,IsBordureActive=-1,BordH=epbMoyenne,BordB=epbMoyenne,BordG=epbMoyenne,BordD=epbMoyenne,BordIV=epbFine,BordIH=epbFine
rnpColonneLibelle:Horz=ahGauche,Vert=avCentre,Orientation=oHorizontale,Degre=0,RenvoiL=0,PNom=Arial,PTaille=8,PCouleur=0,Fond=-16777211,Masque=@,IsBordureActive=0
rnpIndicValeur:Horz=ahDroite,Vert=avCentre,Orientation=oHorizontale,Degre=0,RenvoiL=0,PNom=Arial,PTaille=8,PCouleur=0,Fond=16777215,"Masque=#,##0.00",IsBordureActive=-1,BordH=epbMoyenne,BordB=epbMoyenne,BordG=epbMoyenne,BordD=epbMoyenne,BordIV=epbFine,BordIH=epbFine
rnpIndicSsTotalLigne:Horz=ahDroite,Vert=avCentre,Orientation=oHorizontale,Degre=0,RenvoiL=0,PNom=Arial,PTaille=9,PCouleur=0,Fond=13434879,"Masque=#,##0.00",IsBordureActive=-1,BordH=epbMoyenne,BordB=epbMoyenne,BordG=epbFine,BordD=epbMoyenne,BordIV=epbFine,BordIH=epbFine
rnpIndicSsTotalColonne:Horz=ahDroite,Vert=avCentre,Orientation=oHorizontale,Degre=0,RenvoiL=0,PNom=Arial,PTaille=9,PCouleur=0,Fond=13434879,"Masque=#,##0.00",IsBordureActive=-1,BordH=epbFine,BordB=epbMoyenne,BordG=epbMoyenne,BordD=epbMoyenne,BordIV=epbFine,BordIH=epbFine
rnpIndicSsTotalCroise:Horz=ahDroite,Vert=avCentre,Orientation=oHorizontale,Degre=0,RenvoiL=0,PNom=Arial,PTaille=9,PCouleur=0,Fond=10092543,"Masque=#,##0.00",IsBordureActive=-1,BordH=epbFine,BordB=epbMoyenne,BordG=epbFine,BordD=epbMoyenne,BordIV=epbFine,BordIH=epbFine
rnpIndicTotalLigne:Horz=ahDroite,Vert=avCentre,Orientation=oHorizontale,Degre=0,RenvoiL=0,PNom=Arial,PTaille=9,PCouleur=0,Fond=16764108,"Masque=#,##0.00",IsBordureActive=-1,BordH=epbMoyenne,BordB=epbMoyenne,BordG=epbMoyenne,BordD=epbMoyenne,BordIV=epbFine,BordIH=epbFine
rnpIndicTotalColonne:Horz=ahDroite,Vert=avCentre,Orientation=oHorizontale,Degre=0,RenvoiL=0,PNom=Arial,PTaille=9,PCouleur=0,Fond=16764108,"Masque=#,##0.00",IsBordureActive=-1,BordH=epbMoyenne,BordB=epbMoyenne,BordG=epbMoyenne,BordD=epbMoyenne,BordIV=epbFine,BordIH=epbFine
rnpIndicTotalSsTotalLigne:Horz=ahDroite,Vert=avCentre,Orientation=oHorizontale,Degre=0,RenvoiL=0,PNom=Arial,PTaille=9,PCouleur=0,Fond=16751001,"Masque=#,##0.00",IsBordureActive=-1,BordH=epbFine,BordB=epbMoyenne,BordG=epbMoyenne,BordD=epbMoyenne,BordIV=epbFine,BordIH=epbFine
rnpIndicTotalSsTotalColonne:Horz=ahDroite,Vert=avCentre,Orientation=oHorizontale,Degre=0,RenvoiL=0,PNom=Arial,PTaille=9,PCouleur=0,Fond=16751001,"Masque=#,##0.00",IsBordureActive=-1,BordH=epbMoyenne,BordB=epbMoyenne,BordG=epbFine,BordD=epbMoyenne,BordIV=epbFine,BordIH=epbFine
rnpIndicTotalCroise:Horz=ahDroite,Vert=avCentre,Orientation=oHorizontale,Degre=0,RenvoiL=0,PNom=Arial,PTaille=10,PCouleur=16777215,Fond=10040115,"Masque=#,##0.00",IsBordureActive=-1,BordH=epbMoyenne,BordB=epbMoyenne,BordG=epbMoyenne,BordD=epbMoyenne,BordIV=epbFine,BordIH=epbFine
rnpLibelleFiltreRupture:Horz=ahGauche,Vert=avCentre,Orientation=oHorizontale,Degre=0,RenvoiL=0,PNom=Arial,PTaille=8,PCouleur=2646607,Fond=-16777211,ColorBord=3969910,Masque=@,IsBordureActive=0
rnpValeurFiltreRupture:Horz=ahGauche,Vert=avCentre,Orientation=oHorizontale,Degre=0,RenvoiL=0,PNom=Arial,PTaille=8,PCouleur=3969910,Fond=-16777211,ColorBord=3969910,Masque=@,IsBordureActive=0
</t>
        </r>
      </text>
    </comment>
    <comment ref="E62" authorId="0">
      <text>
        <r>
          <rPr>
            <b/>
            <sz val="9"/>
            <color indexed="81"/>
            <rFont val="Tahoma"/>
            <family val="2"/>
          </rPr>
          <t xml:space="preserve">MyReport5.9.0.0
Version:7.1.0.3
EtatType:etTableau
Largeur:2
Hauteur:2
LargeurLigne:1
HauteurColonne:0
TitreList:Id=Aucune
IsAFormater:-1
IsAffecterMasque:-1
NombreRupture:0
CountFiltreRupture:0
HasRupture:0
HasListe:0
~Dossier:Budgétaire UL~
~Modele:DW/Budgétaire UL/Bud_2011~
DateDernierETL:41304,6673959028
IsHorodate:0
IsHorodateMax:-1
IsAutoFit:0
NombreLignePourCombobox:1
IsMajValeurAuto:-1
NbreLigneMaxFormatZebre:100
IsAjoutSupprLigne:0
IsAjoutSupprColonne:0
DispositionFiltreRupture:dfrLibelleSurValeur
IsMaitre:0
IsDetail:0
IsMultiReport:0
IsSousReport:0
IsExecuterAvecGraphe:0
DistanceHauteurRupture:2
DistanceLargeurRupture:1
IsAfficheLibelleLigne:0
IsAfficheLibelleColonne:0
IsAfficheLibelleIndicateur:0
AlignIndicateurTableau:alColonne
IsFusion:-1
CountDrillUpLigne:0
CountDrillUpCol:0
PositionTotalLigne:ptTete
TotalColonne:aDefaut
PositionTotalColonne:ptTete
ChampIndicateurList:Nom=Réalisé,Libelle=Réalisé,NomSQL=R_ALIS_,Fonction=fIndicateur,Agregation=aSomme,"Masque=#,##0.00",Affichage=aValeur,IsRefL=0,IsRefC=0,IsRefI=0,IsLibelleDynamique=-1
~ChampLigneList:Nom=Enveloppe,Libelle=Enveloppe,NomSQL=ENVELOPPE,IsChecked=0,Fonction=fLigne,Tri=tCroissant,HasDrillUpDown=0,IsVisible=-1,PositionSousTotal=ptPied,IsInsererLigne=0,IsInsererSautPage=0,IsLibelleDynamique=-1
*"Nom=Niveau II","Libelle=Niveau II",NomSQL=NIVEAU_I2,Fonction=fLigne,Tri=tCroissant,HasDrillUpDown=0,IsVisible=-1,PositionSousTotal=ptPied,SousTotal=aDefaut,IsInsererLigne=0,IsInsererSautPage=0,IsLibelleDynamique=-1*
*"Nom=Compte budgétaire","Libelle=Compte budgétaire",NomSQL=COMPTE_BUDG_TAIRE,IsChecked=0,Fonction=fLigne,Tri=tCroissant,HasDrillUpDown=0,IsVisible=-1,PositionSousTotal=ptPied,IsInsererLigne=0,IsInsererSautPage=0,IsLibelleDynamique=-1*
*"Nom=Désignation courte groupe de marchandises","Libelle=Désignation courte groupe de marchandises",NomSQL=D_SI0,IsChecked=0,Fonction=fLigne,Tri=tCroissant,HasDrillUpDown=0,IsVisible=-1,PositionSousTotal=ptPied,IsInsererLigne=0,IsInsererSautPage=0,IsLibelleDynamique=-1*~
~ChampColonneList:*"Nom=Regrpt d'UB LC","Libelle=Regrpt d'UB LC",NomSQL=REGRPT_D_UB_LC,IsChecked=0,Fonction=fColonne,Tri=tCroissant,HasDrillUpDown=0,IsVisible=-1,PositionSousTotal=ptPied,SousTotal=aDefaut,IsInsererLigne=0,IsInsererSautPage=0,IsLibelleDynamique=-1*
*"Nom=UB de regrpt LC","Libelle=UB de regrpt LC",NomSQL=UB_DE_REGRPT_LC,IsChecked=0,Fonction=fColonne,Tri=tCroissant,HasDrillUpDown=0,IsVisible=-1,PositionSousTotal=ptPied,SousTotal=aDefaut,IsInsererLigne=0,IsInsererSautPage=0,IsLibelleDynamique=-1*
*"Nom=Type de structure de regroupement","Libelle=Type de structure de regroupement",NomSQL=TYPEMENT,IsChecked=0,Fonction=fColonne,Tri=tCroissant,HasDrillUpDown=0,IsVisible=-1,PositionSousTotal=ptPied,IsInsererLigne=0,IsInsererSautPage=0,IsLibelleDynamique=-1*~
~FiltreList:TmrFiltreReportGroupe,IsNot=0,Nom=Racine,OperateurLogique=opEt
*TmrFiltreReport,GroupeParent=Racine,IsNot=0,IsActif=-1,mrChamp=COMPTE_BUDG_TAIRE,Agregation=aAucune,Operateur=opCommencePar,IsAvecEmpty=0,IsTenirComptePrecedent=-1,Valeur1=6,ChoixType=cValeur,"Libelle=Compte budgétaire Commence par",IsAfficherFiltre=0*
*TmrFiltreReport,GroupeParent=Racine,IsNot=0,IsActif=-1,mrChamp=COMPTE_BUDG_TAIRE,Agregation=aAucune,Operateur=opDifferentDe,IsAvecEmpty=0,IsTenirComptePrecedent=-1,"Valeur1=6061,60611,60612,60613,60614,60617,60618,615,61521,61522,61523,61524,6155,61562,618,6181,6183,61831,618311,618312,61832,618321,618322,61833,618331,618332",ChoixType=cValeur,"Libelle=Compte budgétaire Différent de",IsAfficherFiltre=0*
*TmrFiltreReport,GroupeParent=Racine,IsNot=0,IsActif=0,mrChamp=TYPEMENT,Agregation=aAucune,Operateur=opEgal,IsAvecEmpty=0,IsTenirComptePrecedent=-1,"Valeur1=""100 UL Niveau 1"",Direction,""Direction hors Etabprinc""",ChoixType=cValeur,"Libelle=Type de structure de regroupement Egal à",IsAfficherFiltre=0*
*TmrFiltreReport,GroupeParent=Racine,IsNot=0,IsActif=0,mrChamp=COMPTE_BUDG_TAIRE,Agregation=aAucune,Operateur=opCommencePar,IsAvecEmpty=0,IsTenirComptePrecedent=-1,Valeur1=67,ChoixType=cValeur,"Libelle=Compte budgétaire Commence par",IsAfficherFiltre=0*
*TmrFiltreReport,GroupeParent=Racine,IsNot=0,IsActif=-1,mrChamp=COMPTE_BUDG_TAIRE,Agregation=aAucune,Operateur=opNeCommencePasPar,IsAvecEmpty=0,IsTenirComptePrecedent=-1,Valeur1=68,ChoixType=cValeur,"Libelle=Compte budgétaire Ne commence pas par",IsAfficherFiltre=0*
*TmrFiltreReport,GroupeParent=Racine,IsNot=0,IsActif=-1,mrChamp=COMPTE_BUDG_TAIRE,Agregation=aAucune,Operateur=opCommencePar,IsAvecEmpty=0,IsTenirComptePrecedent=-1,Valeur1=69,ChoixType=cValeur,"Libelle=Compte budgétaire Commence par",IsAfficherFiltre=0*
*TmrFiltreReport,GroupeParent=Racine,IsNot=0,IsActif=-1,mrChamp=COMPTE_BUDG_TAIRE,Agregation=aAucune,Operateur=opNeCommencePasPar,IsAvecEmpty=0,IsTenirComptePrecedent=-1,Valeur1=63,ChoixType=cValeur,"Libelle=Compte budgétaire Ne commence pas par",IsAfficherFiltre=0*
*TmrFiltreReport,GroupeParent=Racine,IsNot=0,IsActif=-1,mrChamp=COMPTE_BUDG_TAIRE,Agregation=aAucune,Operateur=opNeCommencePasPar,IsAvecEmpty=0,IsTenirComptePrecedent=-1,Valeur1=64,ChoixType=cValeur,"Libelle=Compte budgétaire Ne commence pas par",IsAfficherFiltre=0*
*TmrFiltreReport,GroupeParent=Racine,IsNot=0,IsActif=-1,mrChamp=COMPTE_BUDG_TAIRE,Agregation=aAucune,Operateur=opNeCommencePasPar,IsAvecEmpty=0,IsTenirComptePrecedent=-1,Valeur1=60,ChoixType=cValeur,"Libelle=Compte budgétaire Ne commence pas par",IsAfficherFiltre=0*~
FiltreHaving:TmrFiltreReportGroupe,IsNot=0,Nom=Racine,OperateurLogique=opEt
FormatType:fVert
rnpLigneValeur:Horz=ahGauche,Vert=avCentre,Orientation=oHorizontale,Degre=0,RenvoiL=0,PNom=Arial,PTaille=8,PCouleur=0,Fond=16764108,Masque=General,IsBordureActive=-1,BordH=epbMoyenne,BordB=epbMoyenne,BordG=epbMoyenne,BordD=epbMoyenne,BordIV=epbFine,BordIH=epbFine
rnpLigneSsTotal:Horz=ahGauche,Vert=avCentre,Orientation=oHorizontale,Degre=0,RenvoiL=0,PNom=Arial,PTaille=9,PCouleur=0,Fond=16751001,Masque=General,IsBordureActive=-1,BordH=epbFine,BordB=epbMoyenne,BordG=epbMoyenne,BordD=epbMoyenne,BordIV=epbFine,BordIH=epbFine
rnpLigneTotal:Horz=ahGauche,Vert=avCentre,Orientation=oHorizontale,Degre=0,RenvoiL=0,PNom=Arial,PTaille=10,PCouleur=16777215,Fond=10040115,Masque=General,IsBordureActive=-1,BordH=epbMoyenne,BordB=epbMoyenne,BordG=epbMoyenne,BordD=epbMoyenne,BordIV=epbFine,BordIH=epbFine
rnpLigneLibelle:Horz=ahGauche,Vert=avCentre,Orientation=oHorizontale,Degre=0,RenvoiL=0,PNom=Arial,PTaille=8,PCouleur=0,Fond=-16777211,Masque=@,IsBordureActive=0
rnpColonneValeur:Horz=ahCentre,Vert=avCentre,Orientation=oHorizontale,Degre=0,RenvoiL=-1,PNom=Arial,PTaille=8,PBold=-1,PCouleur=0,Fond=16764108,Masque=General,IsBordureActive=-1,BordH=epbMoyenne,BordB=epbMoyenne,BordG=epbMoyenne,BordD=epbMoyenne,BordIV=epbFine,BordIH=epbFine
rnpColonneSsTotal:Horz=ahCentre,Vert=avCentre,Orientation=oHorizontale,Degre=0,RenvoiL=0,PNom=Arial,PTaille=9,PCouleur=0,Fond=16751001,Masque=General,IsBordureActive=-1,BordH=epbMoyenne,BordB=epbMoyenne,BordG=epbFine,BordD=epbMoyenne,BordIV=epbFine,BordIH=epbFine
rnpColonneTotal:Horz=ahCentre,Vert=avCentre,Orientation=oHorizontale,Degre=0,RenvoiL=-1,PNom=Arial,PTaille=10,PCouleur=16777215,Fond=10040115,Masque=General,IsBordureActive=-1,BordH=epbMoyenne,BordB=epbMoyenne,BordG=epbMoyenne,BordD=epbMoyenne,BordIV=epbFine,BordIH=epbFine
rnpColonneLibelle:Horz=ahGauche,Vert=avCentre,Orientation=oHorizontale,Degre=0,RenvoiL=0,PNom=Arial,PTaille=8,PCouleur=0,Fond=-16777211,Masque=@,IsBordureActive=0
rnpIndicValeur:Horz=ahDroite,Vert=avCentre,Orientation=oHorizontale,Degre=0,RenvoiL=0,PNom=Arial,PTaille=8,PCouleur=0,Fond=16777215,"Masque=#,##0.00",IsBordureActive=-1,BordH=epbMoyenne,BordB=epbMoyenne,BordG=epbMoyenne,BordD=epbMoyenne,BordIV=epbFine,BordIH=epbFine
rnpIndicSsTotalLigne:Horz=ahDroite,Vert=avCentre,Orientation=oHorizontale,Degre=0,RenvoiL=0,PNom=Arial,PTaille=9,PCouleur=0,Fond=13434879,"Masque=#,##0.00",IsBordureActive=-1,BordH=epbMoyenne,BordB=epbMoyenne,BordG=epbFine,BordD=epbMoyenne,BordIV=epbFine,BordIH=epbFine
rnpIndicSsTotalColonne:Horz=ahDroite,Vert=avCentre,Orientation=oHorizontale,Degre=0,RenvoiL=0,PNom=Arial,PTaille=9,PCouleur=0,Fond=13434879,"Masque=#,##0.00",IsBordureActive=-1,BordH=epbFine,BordB=epbMoyenne,BordG=epbMoyenne,BordD=epbMoyenne,BordIV=epbFine,BordIH=epbFine
rnpIndicSsTotalCroise:Horz=ahDroite,Vert=avCentre,Orientation=oHorizontale,Degre=0,RenvoiL=0,PNom=Arial,PTaille=9,PCouleur=0,Fond=10092543,"Masque=#,##0.00",IsBordureActive=-1,BordH=epbFine,BordB=epbMoyenne,BordG=epbFine,BordD=epbMoyenne,BordIV=epbFine,BordIH=epbFine
rnpIndicTotalLigne:Horz=ahDroite,Vert=avCentre,Orientation=oHorizontale,Degre=0,RenvoiL=0,PNom=Arial,PTaille=9,PCouleur=0,Fond=16764108,"Masque=#,##0.00",IsBordureActive=-1,BordH=epbMoyenne,BordB=epbMoyenne,BordG=epbMoyenne,BordD=epbMoyenne,BordIV=epbFine,BordIH=epbFine
rnpIndicTotalColonne:Horz=ahDroite,Vert=avCentre,Orientation=oHorizontale,Degre=0,RenvoiL=0,PNom=Arial,PTaille=9,PCouleur=0,Fond=16764108,"Masque=#,##0.00",IsBordureActive=-1,BordH=epbMoyenne,BordB=epbMoyenne,BordG=epbMoyenne,BordD=epbMoyenne,BordIV=epbFine,BordIH=epbFine
rnpIndicTotalSsTotalLigne:Horz=ahDroite,Vert=avCentre,Orientation=oHorizontale,Degre=0,RenvoiL=0,PNom=Arial,PTaille=9,PCouleur=0,Fond=16751001,"Masque=#,##0.00",IsBordureActive=-1,BordH=epbFine,BordB=epbMoyenne,BordG=epbMoyenne,BordD=epbMoyenne,BordIV=epbFine,BordIH=epbFine
rnpIndicTotalSsTotalColonne:Horz=ahDroite,Vert=avCentre,Orientation=oHorizontale,Degre=0,RenvoiL=0,PNom=Arial,PTaille=9,PCouleur=0,Fond=16751001,"Masque=#,##0.00",IsBordureActive=-1,BordH=epbMoyenne,BordB=epbMoyenne,BordG=epbFine,BordD=epbMoyenne,BordIV=epbFine,BordIH=epbFine
rnpIndicTotalCroise:Horz=ahDroite,Vert=avCentre,Orientation=oHorizontale,Degre=0,RenvoiL=0,PNom=Arial,PTaille=10,PCouleur=16777215,Fond=10040115,"Masque=#,##0.00",IsBordureActive=-1,BordH=epbMoyenne,BordB=epbMoyenne,BordG=epbMoyenne,BordD=epbMoyenne,BordIV=epbFine,BordIH=epbFine
rnpLibelleFiltreRupture:Horz=ahGauche,Vert=avCentre,Orientation=oHorizontale,Degre=0,RenvoiL=0,PNom=Arial,PTaille=8,PCouleur=2646607,Fond=-16777211,ColorBord=3969910,Masque=@,IsBordureActive=0
rnpValeurFiltreRupture:Horz=ahGauche,Vert=avCentre,Orientation=oHorizontale,Degre=0,RenvoiL=0,PNom=Arial,PTaille=8,PCouleur=3969910,Fond=-16777211,ColorBord=3969910,Masque=@,IsBordureActive=0
</t>
        </r>
      </text>
    </comment>
    <comment ref="H62" authorId="0">
      <text>
        <r>
          <rPr>
            <b/>
            <sz val="9"/>
            <color indexed="81"/>
            <rFont val="Tahoma"/>
            <family val="2"/>
          </rPr>
          <t xml:space="preserve">MyReport5.9.0.0
Version:7.1.0.3
EtatType:etTableau
Largeur:2
Hauteur:2
LargeurLigne:1
HauteurColonne:0
TitreList:Id=Aucune
IsAFormater:-1
IsAffecterMasque:-1
NombreRupture:0
CountFiltreRupture:0
HasRupture:0
HasListe:0
~Dossier:Budgétaire UL~
~Modele:DW/Budgétaire UL/Bud_2011~
DateDernierETL:41304,6673959028
IsHorodate:0
IsHorodateMax:-1
IsAutoFit:0
NombreLignePourCombobox:1
IsMajValeurAuto:-1
NbreLigneMaxFormatZebre:100
IsAjoutSupprLigne:0
IsAjoutSupprColonne:0
DispositionFiltreRupture:dfrLibelleSurValeur
IsMaitre:0
IsDetail:0
IsMultiReport:0
IsSousReport:0
IsExecuterAvecGraphe:0
DistanceHauteurRupture:2
DistanceLargeurRupture:1
IsAfficheLibelleLigne:0
IsAfficheLibelleColonne:0
IsAfficheLibelleIndicateur:0
AlignIndicateurTableau:alColonne
IsFusion:-1
CountDrillUpLigne:0
CountDrillUpCol:0
PositionTotalLigne:ptTete
TotalColonne:aDefaut
PositionTotalColonne:ptTete
ChampIndicateurList:Nom=Réalisé,Libelle=Réalisé,NomSQL=R_ALIS_,Fonction=fIndicateur,Agregation=aSomme,"Masque=#,##0.00",Affichage=aValeur,IsRefL=0,IsRefC=0,IsRefI=0,IsLibelleDynamique=-1
~ChampLigneList:Nom=Enveloppe,Libelle=Enveloppe,NomSQL=ENVELOPPE,IsChecked=0,Fonction=fLigne,Tri=tCroissant,HasDrillUpDown=0,IsVisible=-1,PositionSousTotal=ptPied,IsInsererLigne=0,IsInsererSautPage=0,IsLibelleDynamique=-1
*"Nom=Niveau II","Libelle=Niveau II",NomSQL=NIVEAU_I2,Fonction=fLigne,Tri=tCroissant,HasDrillUpDown=0,IsVisible=-1,PositionSousTotal=ptPied,SousTotal=aDefaut,IsInsererLigne=0,IsInsererSautPage=0,IsLibelleDynamique=-1*
*"Nom=Compte budgétaire","Libelle=Compte budgétaire",NomSQL=COMPTE_BUDG_TAIRE,IsChecked=0,Fonction=fLigne,Tri=tCroissant,HasDrillUpDown=0,IsVisible=-1,PositionSousTotal=ptPied,IsInsererLigne=0,IsInsererSautPage=0,IsLibelleDynamique=-1*
*"Nom=Désignation courte groupe de marchandises","Libelle=Désignation courte groupe de marchandises",NomSQL=D_SI0,IsChecked=0,Fonction=fLigne,Tri=tCroissant,HasDrillUpDown=0,IsVisible=-1,PositionSousTotal=ptPied,IsInsererLigne=0,IsInsererSautPage=0,IsLibelleDynamique=-1*~
~ChampColonneList:*"Nom=Regrpt d'UB LC","Libelle=Regrpt d'UB LC",NomSQL=REGRPT_D_UB_LC,IsChecked=0,Fonction=fColonne,Tri=tCroissant,HasDrillUpDown=0,IsVisible=-1,PositionSousTotal=ptPied,SousTotal=aDefaut,IsInsererLigne=0,IsInsererSautPage=0,IsLibelleDynamique=-1*
*"Nom=UB de regrpt LC","Libelle=UB de regrpt LC",NomSQL=UB_DE_REGRPT_LC,IsChecked=0,Fonction=fColonne,Tri=tCroissant,HasDrillUpDown=0,IsVisible=-1,PositionSousTotal=ptPied,SousTotal=aDefaut,IsInsererLigne=0,IsInsererSautPage=0,IsLibelleDynamique=-1*
*"Nom=Type de structure de regroupement","Libelle=Type de structure de regroupement",NomSQL=TYPEMENT,IsChecked=0,Fonction=fColonne,Tri=tCroissant,HasDrillUpDown=0,IsVisible=-1,PositionSousTotal=ptPied,IsInsererLigne=0,IsInsererSautPage=0,IsLibelleDynamique=-1*~
~FiltreList:TmrFiltreReportGroupe,IsNot=0,Nom=Racine,OperateurLogique=opEt
*TmrFiltreReport,GroupeParent=Racine,IsNot=0,IsActif=-1,mrChamp=COMPTE_BUDG_TAIRE,Agregation=aAucune,Operateur=opCommencePar,IsAvecEmpty=0,IsTenirComptePrecedent=-1,Valeur1=6,ChoixType=cValeur,"Libelle=Compte budgétaire Commence par",IsAfficherFiltre=0*
*TmrFiltreReport,GroupeParent=Racine,IsNot=0,IsActif=-1,mrChamp=COMPTE_BUDG_TAIRE,Agregation=aAucune,Operateur=opDifferentDe,IsAvecEmpty=0,IsTenirComptePrecedent=-1,"Valeur1=6061,60611,60612,60613,60614,60617,60618,615,61521,61522,61523,61524,6155,61562,618,6181,6183,61831,618311,618312,61832,618321,618322,61833,618331,618332",ChoixType=cValeur,"Libelle=Compte budgétaire Différent de",IsAfficherFiltre=0*
*TmrFiltreReport,GroupeParent=Racine,IsNot=0,IsActif=0,mrChamp=TYPEMENT,Agregation=aAucune,Operateur=opEgal,IsAvecEmpty=0,IsTenirComptePrecedent=-1,"Valeur1=""100 UL Niveau 1"",Direction,""Direction hors Etabprinc""",ChoixType=cValeur,"Libelle=Type de structure de regroupement Egal à",IsAfficherFiltre=0*
*TmrFiltreReport,GroupeParent=Racine,IsNot=0,IsActif=0,mrChamp=COMPTE_BUDG_TAIRE,Agregation=aAucune,Operateur=opCommencePar,IsAvecEmpty=0,IsTenirComptePrecedent=-1,Valeur1=67,ChoixType=cValeur,"Libelle=Compte budgétaire Commence par",IsAfficherFiltre=0*
*TmrFiltreReport,GroupeParent=Racine,IsNot=0,IsActif=-1,mrChamp=COMPTE_BUDG_TAIRE,Agregation=aAucune,Operateur=opNeCommencePasPar,IsAvecEmpty=0,IsTenirComptePrecedent=-1,Valeur1=68,ChoixType=cValeur,"Libelle=Compte budgétaire Ne commence pas par",IsAfficherFiltre=0*
*TmrFiltreReport,GroupeParent=Racine,IsNot=0,IsActif=-1,mrChamp=COMPTE_BUDG_TAIRE,Agregation=aAucune,Operateur=opCommencePar,IsAvecEmpty=0,IsTenirComptePrecedent=-1,Valeur1=69,ChoixType=cValeur,"Libelle=Compte budgétaire Commence par",IsAfficherFiltre=0*
*TmrFiltreReport,GroupeParent=Racine,IsNot=0,IsActif=-1,mrChamp=COMPTE_BUDG_TAIRE,Agregation=aAucune,Operateur=opNeCommencePasPar,IsAvecEmpty=0,IsTenirComptePrecedent=-1,Valeur1=63,ChoixType=cValeur,"Libelle=Compte budgétaire Ne commence pas par",IsAfficherFiltre=0*
*TmrFiltreReport,GroupeParent=Racine,IsNot=0,IsActif=-1,mrChamp=COMPTE_BUDG_TAIRE,Agregation=aAucune,Operateur=opNeCommencePasPar,IsAvecEmpty=0,IsTenirComptePrecedent=-1,Valeur1=64,ChoixType=cValeur,"Libelle=Compte budgétaire Ne commence pas par",IsAfficherFiltre=0*
*TmrFiltreReport,GroupeParent=Racine,IsNot=0,IsActif=-1,mrChamp=COMPTE_BUDG_TAIRE,Agregation=aAucune,Operateur=opNeCommencePasPar,IsAvecEmpty=0,IsTenirComptePrecedent=-1,Valeur1=60,ChoixType=cValeur,"Libelle=Compte budgétaire Ne commence pas par",IsAfficherFiltre=0*~
FiltreHaving:TmrFiltreReportGroupe,IsNot=0,Nom=Racine,OperateurLogique=opEt
FormatType:fVert
rnpLigneValeur:Horz=ahGauche,Vert=avCentre,Orientation=oHorizontale,Degre=0,RenvoiL=0,PNom=Arial,PTaille=8,PCouleur=0,Fond=16764108,Masque=General,IsBordureActive=-1,BordH=epbMoyenne,BordB=epbMoyenne,BordG=epbMoyenne,BordD=epbMoyenne,BordIV=epbFine,BordIH=epbFine
rnpLigneSsTotal:Horz=ahGauche,Vert=avCentre,Orientation=oHorizontale,Degre=0,RenvoiL=0,PNom=Arial,PTaille=9,PCouleur=0,Fond=16751001,Masque=General,IsBordureActive=-1,BordH=epbFine,BordB=epbMoyenne,BordG=epbMoyenne,BordD=epbMoyenne,BordIV=epbFine,BordIH=epbFine
rnpLigneTotal:Horz=ahGauche,Vert=avCentre,Orientation=oHorizontale,Degre=0,RenvoiL=0,PNom=Arial,PTaille=10,PCouleur=16777215,Fond=10040115,Masque=General,IsBordureActive=-1,BordH=epbMoyenne,BordB=epbMoyenne,BordG=epbMoyenne,BordD=epbMoyenne,BordIV=epbFine,BordIH=epbFine
rnpLigneLibelle:Horz=ahGauche,Vert=avCentre,Orientation=oHorizontale,Degre=0,RenvoiL=0,PNom=Arial,PTaille=8,PCouleur=0,Fond=-16777211,Masque=@,IsBordureActive=0
rnpColonneValeur:Horz=ahCentre,Vert=avCentre,Orientation=oHorizontale,Degre=0,RenvoiL=-1,PNom=Arial,PTaille=8,PBold=-1,PCouleur=0,Fond=16764108,Masque=General,IsBordureActive=-1,BordH=epbMoyenne,BordB=epbMoyenne,BordG=epbMoyenne,BordD=epbMoyenne,BordIV=epbFine,BordIH=epbFine
rnpColonneSsTotal:Horz=ahCentre,Vert=avCentre,Orientation=oHorizontale,Degre=0,RenvoiL=0,PNom=Arial,PTaille=9,PCouleur=0,Fond=16751001,Masque=General,IsBordureActive=-1,BordH=epbMoyenne,BordB=epbMoyenne,BordG=epbFine,BordD=epbMoyenne,BordIV=epbFine,BordIH=epbFine
rnpColonneTotal:Horz=ahCentre,Vert=avCentre,Orientation=oHorizontale,Degre=0,RenvoiL=-1,PNom=Arial,PTaille=10,PCouleur=16777215,Fond=10040115,Masque=General,IsBordureActive=-1,BordH=epbMoyenne,BordB=epbMoyenne,BordG=epbMoyenne,BordD=epbMoyenne,BordIV=epbFine,BordIH=epbFine
rnpColonneLibelle:Horz=ahGauche,Vert=avCentre,Orientation=oHorizontale,Degre=0,RenvoiL=0,PNom=Arial,PTaille=8,PCouleur=0,Fond=-16777211,Masque=@,IsBordureActive=0
rnpIndicValeur:Horz=ahDroite,Vert=avCentre,Orientation=oHorizontale,Degre=0,RenvoiL=0,PNom=Arial,PTaille=8,PCouleur=0,Fond=16777215,"Masque=#,##0.00",IsBordureActive=-1,BordH=epbMoyenne,BordB=epbMoyenne,BordG=epbMoyenne,BordD=epbMoyenne,BordIV=epbFine,BordIH=epbFine
rnpIndicSsTotalLigne:Horz=ahDroite,Vert=avCentre,Orientation=oHorizontale,Degre=0,RenvoiL=0,PNom=Arial,PTaille=9,PCouleur=0,Fond=13434879,"Masque=#,##0.00",IsBordureActive=-1,BordH=epbMoyenne,BordB=epbMoyenne,BordG=epbFine,BordD=epbMoyenne,BordIV=epbFine,BordIH=epbFine
rnpIndicSsTotalColonne:Horz=ahDroite,Vert=avCentre,Orientation=oHorizontale,Degre=0,RenvoiL=0,PNom=Arial,PTaille=9,PCouleur=0,Fond=13434879,"Masque=#,##0.00",IsBordureActive=-1,BordH=epbFine,BordB=epbMoyenne,BordG=epbMoyenne,BordD=epbMoyenne,BordIV=epbFine,BordIH=epbFine
rnpIndicSsTotalCroise:Horz=ahDroite,Vert=avCentre,Orientation=oHorizontale,Degre=0,RenvoiL=0,PNom=Arial,PTaille=9,PCouleur=0,Fond=10092543,"Masque=#,##0.00",IsBordureActive=-1,BordH=epbFine,BordB=epbMoyenne,BordG=epbFine,BordD=epbMoyenne,BordIV=epbFine,BordIH=epbFine
rnpIndicTotalLigne:Horz=ahDroite,Vert=avCentre,Orientation=oHorizontale,Degre=0,RenvoiL=0,PNom=Arial,PTaille=9,PCouleur=0,Fond=16764108,"Masque=#,##0.00",IsBordureActive=-1,BordH=epbMoyenne,BordB=epbMoyenne,BordG=epbMoyenne,BordD=epbMoyenne,BordIV=epbFine,BordIH=epbFine
rnpIndicTotalColonne:Horz=ahDroite,Vert=avCentre,Orientation=oHorizontale,Degre=0,RenvoiL=0,PNom=Arial,PTaille=9,PCouleur=0,Fond=16764108,"Masque=#,##0.00",IsBordureActive=-1,BordH=epbMoyenne,BordB=epbMoyenne,BordG=epbMoyenne,BordD=epbMoyenne,BordIV=epbFine,BordIH=epbFine
rnpIndicTotalSsTotalLigne:Horz=ahDroite,Vert=avCentre,Orientation=oHorizontale,Degre=0,RenvoiL=0,PNom=Arial,PTaille=9,PCouleur=0,Fond=16751001,"Masque=#,##0.00",IsBordureActive=-1,BordH=epbFine,BordB=epbMoyenne,BordG=epbMoyenne,BordD=epbMoyenne,BordIV=epbFine,BordIH=epbFine
rnpIndicTotalSsTotalColonne:Horz=ahDroite,Vert=avCentre,Orientation=oHorizontale,Degre=0,RenvoiL=0,PNom=Arial,PTaille=9,PCouleur=0,Fond=16751001,"Masque=#,##0.00",IsBordureActive=-1,BordH=epbMoyenne,BordB=epbMoyenne,BordG=epbFine,BordD=epbMoyenne,BordIV=epbFine,BordIH=epbFine
rnpIndicTotalCroise:Horz=ahDroite,Vert=avCentre,Orientation=oHorizontale,Degre=0,RenvoiL=0,PNom=Arial,PTaille=10,PCouleur=16777215,Fond=10040115,"Masque=#,##0.00",IsBordureActive=-1,BordH=epbMoyenne,BordB=epbMoyenne,BordG=epbMoyenne,BordD=epbMoyenne,BordIV=epbFine,BordIH=epbFine
rnpLibelleFiltreRupture:Horz=ahGauche,Vert=avCentre,Orientation=oHorizontale,Degre=0,RenvoiL=0,PNom=Arial,PTaille=8,PCouleur=2646607,Fond=-16777211,ColorBord=3969910,Masque=@,IsBordureActive=0
rnpValeurFiltreRupture:Horz=ahGauche,Vert=avCentre,Orientation=oHorizontale,Degre=0,RenvoiL=0,PNom=Arial,PTaille=8,PCouleur=3969910,Fond=-16777211,ColorBord=3969910,Masque=@,IsBordureActive=0
</t>
        </r>
      </text>
    </comment>
    <comment ref="K62" authorId="0">
      <text>
        <r>
          <rPr>
            <b/>
            <sz val="9"/>
            <color indexed="81"/>
            <rFont val="Tahoma"/>
            <family val="2"/>
          </rPr>
          <t xml:space="preserve">MyReport5.9.0.0
Version:7.1.0.3
EtatType:etTableau
Largeur:2
Hauteur:2
LargeurLigne:1
HauteurColonne:0
TitreList:Id=Aucune
IsAFormater:-1
IsAffecterMasque:-1
NombreRupture:0
CountFiltreRupture:0
HasRupture:0
HasListe:0
~Dossier:Budgétaire UL~
~Modele:DW/Budgétaire UL/Bud_2011~
DateDernierETL:41304,6673959028
IsHorodate:0
IsHorodateMax:-1
IsAutoFit:0
NombreLignePourCombobox:1
IsMajValeurAuto:-1
NbreLigneMaxFormatZebre:100
IsAjoutSupprLigne:0
IsAjoutSupprColonne:0
DispositionFiltreRupture:dfrLibelleSurValeur
IsMaitre:0
IsDetail:0
IsMultiReport:0
IsSousReport:0
IsExecuterAvecGraphe:0
DistanceHauteurRupture:2
DistanceLargeurRupture:1
IsAfficheLibelleLigne:0
IsAfficheLibelleColonne:0
IsAfficheLibelleIndicateur:0
AlignIndicateurTableau:alColonne
IsFusion:-1
CountDrillUpLigne:0
CountDrillUpCol:0
PositionTotalLigne:ptTete
TotalColonne:aDefaut
PositionTotalColonne:ptTete
ChampIndicateurList:Nom=Réalisé,Libelle=Réalisé,NomSQL=R_ALIS_,Fonction=fIndicateur,Agregation=aSomme,"Masque=#,##0.00",Affichage=aValeur,IsRefL=0,IsRefC=0,IsRefI=0,IsLibelleDynamique=-1
~ChampLigneList:Nom=Enveloppe,Libelle=Enveloppe,NomSQL=ENVELOPPE,IsChecked=0,Fonction=fLigne,Tri=tCroissant,HasDrillUpDown=0,IsVisible=-1,PositionSousTotal=ptPied,IsInsererLigne=0,IsInsererSautPage=0,IsLibelleDynamique=-1
*"Nom=Niveau II","Libelle=Niveau II",NomSQL=NIVEAU_I2,Fonction=fLigne,Tri=tCroissant,HasDrillUpDown=0,IsVisible=-1,PositionSousTotal=ptPied,SousTotal=aDefaut,IsInsererLigne=0,IsInsererSautPage=0,IsLibelleDynamique=-1*
*"Nom=Compte budgétaire","Libelle=Compte budgétaire",NomSQL=COMPTE_BUDG_TAIRE,IsChecked=0,Fonction=fLigne,Tri=tCroissant,HasDrillUpDown=0,IsVisible=-1,PositionSousTotal=ptPied,IsInsererLigne=0,IsInsererSautPage=0,IsLibelleDynamique=-1*
*"Nom=Désignation courte groupe de marchandises","Libelle=Désignation courte groupe de marchandises",NomSQL=D_SI0,IsChecked=0,Fonction=fLigne,Tri=tCroissant,HasDrillUpDown=0,IsVisible=-1,PositionSousTotal=ptPied,IsInsererLigne=0,IsInsererSautPage=0,IsLibelleDynamique=-1*~
~ChampColonneList:*"Nom=Regrpt d'UB LC","Libelle=Regrpt d'UB LC",NomSQL=REGRPT_D_UB_LC,IsChecked=0,Fonction=fColonne,Tri=tCroissant,HasDrillUpDown=0,IsVisible=-1,PositionSousTotal=ptPied,SousTotal=aDefaut,IsInsererLigne=0,IsInsererSautPage=0,IsLibelleDynamique=-1*
*"Nom=UB de regrpt LC","Libelle=UB de regrpt LC",NomSQL=UB_DE_REGRPT_LC,IsChecked=0,Fonction=fColonne,Tri=tCroissant,HasDrillUpDown=0,IsVisible=-1,PositionSousTotal=ptPied,SousTotal=aDefaut,IsInsererLigne=0,IsInsererSautPage=0,IsLibelleDynamique=-1*
*"Nom=Type de structure de regroupement","Libelle=Type de structure de regroupement",NomSQL=TYPEMENT,IsChecked=0,Fonction=fColonne,Tri=tCroissant,HasDrillUpDown=0,IsVisible=-1,PositionSousTotal=ptPied,IsInsererLigne=0,IsInsererSautPage=0,IsLibelleDynamique=-1*~
~FiltreList:TmrFiltreReportGroupe,IsNot=0,Nom=Racine,OperateurLogique=opEt
*TmrFiltreReport,GroupeParent=Racine,IsNot=0,IsActif=-1,mrChamp=COMPTE_BUDG_TAIRE,Agregation=aAucune,Operateur=opCommencePar,IsAvecEmpty=0,IsTenirComptePrecedent=-1,Valeur1=6,ChoixType=cValeur,"Libelle=Compte budgétaire Commence par",IsAfficherFiltre=0*
*TmrFiltreReport,GroupeParent=Racine,IsNot=0,IsActif=-1,mrChamp=COMPTE_BUDG_TAIRE,Agregation=aAucune,Operateur=opDifferentDe,IsAvecEmpty=0,IsTenirComptePrecedent=-1,"Valeur1=6061,60611,60612,60613,60614,60617,60618,615,61521,61522,61523,61524,6155,61562,618,6181,6183,61831,618311,618312,61832,618321,618322,61833,618331,618332",ChoixType=cValeur,"Libelle=Compte budgétaire Différent de",IsAfficherFiltre=0*
*TmrFiltreReport,GroupeParent=Racine,IsNot=0,IsActif=0,mrChamp=TYPEMENT,Agregation=aAucune,Operateur=opEgal,IsAvecEmpty=0,IsTenirComptePrecedent=-1,"Valeur1=""100 UL Niveau 1"",Direction,""Direction hors Etabprinc""",ChoixType=cValeur,"Libelle=Type de structure de regroupement Egal à",IsAfficherFiltre=0*
*TmrFiltreReport,GroupeParent=Racine,IsNot=0,IsActif=0,mrChamp=COMPTE_BUDG_TAIRE,Agregation=aAucune,Operateur=opCommencePar,IsAvecEmpty=0,IsTenirComptePrecedent=-1,Valeur1=67,ChoixType=cValeur,"Libelle=Compte budgétaire Commence par",IsAfficherFiltre=0*
*TmrFiltreReport,GroupeParent=Racine,IsNot=0,IsActif=-1,mrChamp=COMPTE_BUDG_TAIRE,Agregation=aAucune,Operateur=opNeCommencePasPar,IsAvecEmpty=0,IsTenirComptePrecedent=-1,Valeur1=68,ChoixType=cValeur,"Libelle=Compte budgétaire Ne commence pas par",IsAfficherFiltre=0*
*TmrFiltreReport,GroupeParent=Racine,IsNot=0,IsActif=-1,mrChamp=COMPTE_BUDG_TAIRE,Agregation=aAucune,Operateur=opCommencePar,IsAvecEmpty=0,IsTenirComptePrecedent=-1,Valeur1=69,ChoixType=cValeur,"Libelle=Compte budgétaire Commence par",IsAfficherFiltre=0*
*TmrFiltreReport,GroupeParent=Racine,IsNot=0,IsActif=-1,mrChamp=COMPTE_BUDG_TAIRE,Agregation=aAucune,Operateur=opNeCommencePasPar,IsAvecEmpty=0,IsTenirComptePrecedent=-1,Valeur1=63,ChoixType=cValeur,"Libelle=Compte budgétaire Ne commence pas par",IsAfficherFiltre=0*
*TmrFiltreReport,GroupeParent=Racine,IsNot=0,IsActif=-1,mrChamp=COMPTE_BUDG_TAIRE,Agregation=aAucune,Operateur=opNeCommencePasPar,IsAvecEmpty=0,IsTenirComptePrecedent=-1,Valeur1=64,ChoixType=cValeur,"Libelle=Compte budgétaire Ne commence pas par",IsAfficherFiltre=0*
*TmrFiltreReport,GroupeParent=Racine,IsNot=0,IsActif=-1,mrChamp=COMPTE_BUDG_TAIRE,Agregation=aAucune,Operateur=opNeCommencePasPar,IsAvecEmpty=0,IsTenirComptePrecedent=-1,Valeur1=60,ChoixType=cValeur,"Libelle=Compte budgétaire Ne commence pas par",IsAfficherFiltre=0*~
FiltreHaving:TmrFiltreReportGroupe,IsNot=0,Nom=Racine,OperateurLogique=opEt
FormatType:fVert
rnpLigneValeur:Horz=ahGauche,Vert=avCentre,Orientation=oHorizontale,Degre=0,RenvoiL=0,PNom=Arial,PTaille=8,PCouleur=0,Fond=16764108,Masque=General,IsBordureActive=-1,BordH=epbMoyenne,BordB=epbMoyenne,BordG=epbMoyenne,BordD=epbMoyenne,BordIV=epbFine,BordIH=epbFine
rnpLigneSsTotal:Horz=ahGauche,Vert=avCentre,Orientation=oHorizontale,Degre=0,RenvoiL=0,PNom=Arial,PTaille=9,PCouleur=0,Fond=16751001,Masque=General,IsBordureActive=-1,BordH=epbFine,BordB=epbMoyenne,BordG=epbMoyenne,BordD=epbMoyenne,BordIV=epbFine,BordIH=epbFine
rnpLigneTotal:Horz=ahGauche,Vert=avCentre,Orientation=oHorizontale,Degre=0,RenvoiL=0,PNom=Arial,PTaille=10,PCouleur=16777215,Fond=10040115,Masque=General,IsBordureActive=-1,BordH=epbMoyenne,BordB=epbMoyenne,BordG=epbMoyenne,BordD=epbMoyenne,BordIV=epbFine,BordIH=epbFine
rnpLigneLibelle:Horz=ahGauche,Vert=avCentre,Orientation=oHorizontale,Degre=0,RenvoiL=0,PNom=Arial,PTaille=8,PCouleur=0,Fond=-16777211,Masque=@,IsBordureActive=0
rnpColonneValeur:Horz=ahCentre,Vert=avCentre,Orientation=oHorizontale,Degre=0,RenvoiL=-1,PNom=Arial,PTaille=8,PBold=-1,PCouleur=0,Fond=16764108,Masque=General,IsBordureActive=-1,BordH=epbMoyenne,BordB=epbMoyenne,BordG=epbMoyenne,BordD=epbMoyenne,BordIV=epbFine,BordIH=epbFine
rnpColonneSsTotal:Horz=ahCentre,Vert=avCentre,Orientation=oHorizontale,Degre=0,RenvoiL=0,PNom=Arial,PTaille=9,PCouleur=0,Fond=16751001,Masque=General,IsBordureActive=-1,BordH=epbMoyenne,BordB=epbMoyenne,BordG=epbFine,BordD=epbMoyenne,BordIV=epbFine,BordIH=epbFine
rnpColonneTotal:Horz=ahCentre,Vert=avCentre,Orientation=oHorizontale,Degre=0,RenvoiL=-1,PNom=Arial,PTaille=10,PCouleur=16777215,Fond=10040115,Masque=General,IsBordureActive=-1,BordH=epbMoyenne,BordB=epbMoyenne,BordG=epbMoyenne,BordD=epbMoyenne,BordIV=epbFine,BordIH=epbFine
rnpColonneLibelle:Horz=ahGauche,Vert=avCentre,Orientation=oHorizontale,Degre=0,RenvoiL=0,PNom=Arial,PTaille=8,PCouleur=0,Fond=-16777211,Masque=@,IsBordureActive=0
rnpIndicValeur:Horz=ahDroite,Vert=avCentre,Orientation=oHorizontale,Degre=0,RenvoiL=0,PNom=Arial,PTaille=8,PCouleur=0,Fond=16777215,"Masque=#,##0.00",IsBordureActive=-1,BordH=epbMoyenne,BordB=epbMoyenne,BordG=epbMoyenne,BordD=epbMoyenne,BordIV=epbFine,BordIH=epbFine
rnpIndicSsTotalLigne:Horz=ahDroite,Vert=avCentre,Orientation=oHorizontale,Degre=0,RenvoiL=0,PNom=Arial,PTaille=9,PCouleur=0,Fond=13434879,"Masque=#,##0.00",IsBordureActive=-1,BordH=epbMoyenne,BordB=epbMoyenne,BordG=epbFine,BordD=epbMoyenne,BordIV=epbFine,BordIH=epbFine
rnpIndicSsTotalColonne:Horz=ahDroite,Vert=avCentre,Orientation=oHorizontale,Degre=0,RenvoiL=0,PNom=Arial,PTaille=9,PCouleur=0,Fond=13434879,"Masque=#,##0.00",IsBordureActive=-1,BordH=epbFine,BordB=epbMoyenne,BordG=epbMoyenne,BordD=epbMoyenne,BordIV=epbFine,BordIH=epbFine
rnpIndicSsTotalCroise:Horz=ahDroite,Vert=avCentre,Orientation=oHorizontale,Degre=0,RenvoiL=0,PNom=Arial,PTaille=9,PCouleur=0,Fond=10092543,"Masque=#,##0.00",IsBordureActive=-1,BordH=epbFine,BordB=epbMoyenne,BordG=epbFine,BordD=epbMoyenne,BordIV=epbFine,BordIH=epbFine
rnpIndicTotalLigne:Horz=ahDroite,Vert=avCentre,Orientation=oHorizontale,Degre=0,RenvoiL=0,PNom=Arial,PTaille=9,PCouleur=0,Fond=16764108,"Masque=#,##0.00",IsBordureActive=-1,BordH=epbMoyenne,BordB=epbMoyenne,BordG=epbMoyenne,BordD=epbMoyenne,BordIV=epbFine,BordIH=epbFine
rnpIndicTotalColonne:Horz=ahDroite,Vert=avCentre,Orientation=oHorizontale,Degre=0,RenvoiL=0,PNom=Arial,PTaille=9,PCouleur=0,Fond=16764108,"Masque=#,##0.00",IsBordureActive=-1,BordH=epbMoyenne,BordB=epbMoyenne,BordG=epbMoyenne,BordD=epbMoyenne,BordIV=epbFine,BordIH=epbFine
rnpIndicTotalSsTotalLigne:Horz=ahDroite,Vert=avCentre,Orientation=oHorizontale,Degre=0,RenvoiL=0,PNom=Arial,PTaille=9,PCouleur=0,Fond=16751001,"Masque=#,##0.00",IsBordureActive=-1,BordH=epbFine,BordB=epbMoyenne,BordG=epbMoyenne,BordD=epbMoyenne,BordIV=epbFine,BordIH=epbFine
rnpIndicTotalSsTotalColonne:Horz=ahDroite,Vert=avCentre,Orientation=oHorizontale,Degre=0,RenvoiL=0,PNom=Arial,PTaille=9,PCouleur=0,Fond=16751001,"Masque=#,##0.00",IsBordureActive=-1,BordH=epbMoyenne,BordB=epbMoyenne,BordG=epbFine,BordD=epbMoyenne,BordIV=epbFine,BordIH=epbFine
rnpIndicTotalCroise:Horz=ahDroite,Vert=avCentre,Orientation=oHorizontale,Degre=0,RenvoiL=0,PNom=Arial,PTaille=10,PCouleur=16777215,Fond=10040115,"Masque=#,##0.00",IsBordureActive=-1,BordH=epbMoyenne,BordB=epbMoyenne,BordG=epbMoyenne,BordD=epbMoyenne,BordIV=epbFine,BordIH=epbFine
rnpLibelleFiltreRupture:Horz=ahGauche,Vert=avCentre,Orientation=oHorizontale,Degre=0,RenvoiL=0,PNom=Arial,PTaille=8,PCouleur=2646607,Fond=-16777211,ColorBord=3969910,Masque=@,IsBordureActive=0
rnpValeurFiltreRupture:Horz=ahGauche,Vert=avCentre,Orientation=oHorizontale,Degre=0,RenvoiL=0,PNom=Arial,PTaille=8,PCouleur=3969910,Fond=-16777211,ColorBord=3969910,Masque=@,IsBordureActive=0
</t>
        </r>
      </text>
    </comment>
    <comment ref="N62" authorId="0">
      <text>
        <r>
          <rPr>
            <b/>
            <sz val="9"/>
            <color indexed="81"/>
            <rFont val="Tahoma"/>
            <family val="2"/>
          </rPr>
          <t xml:space="preserve">MyReport5.9.0.0
Version:7.1.0.3
EtatType:etTableau
Largeur:2
Hauteur:2
LargeurLigne:1
HauteurColonne:0
TitreList:Id=Aucune
IsAFormater:-1
IsAffecterMasque:-1
NombreRupture:0
CountFiltreRupture:0
HasRupture:0
HasListe:0
~Dossier:Budgétaire UL~
~Modele:DW/Budgétaire UL/Bud_2011~
DateDernierETL:41304,6673959028
IsHorodate:0
IsHorodateMax:-1
IsAutoFit:0
NombreLignePourCombobox:1
IsMajValeurAuto:-1
NbreLigneMaxFormatZebre:100
IsAjoutSupprLigne:0
IsAjoutSupprColonne:0
DispositionFiltreRupture:dfrLibelleSurValeur
IsMaitre:0
IsDetail:0
IsMultiReport:0
IsSousReport:0
IsExecuterAvecGraphe:0
DistanceHauteurRupture:2
DistanceLargeurRupture:1
IsAfficheLibelleLigne:0
IsAfficheLibelleColonne:0
IsAfficheLibelleIndicateur:0
AlignIndicateurTableau:alColonne
IsFusion:-1
CountDrillUpLigne:0
CountDrillUpCol:0
PositionTotalLigne:ptTete
TotalColonne:aDefaut
PositionTotalColonne:ptTete
ChampIndicateurList:Nom=Réalisé,Libelle=Réalisé,NomSQL=R_ALIS_,Fonction=fIndicateur,Agregation=aSomme,"Masque=#,##0.00",Affichage=aValeur,IsRefL=0,IsRefC=0,IsRefI=0,IsLibelleDynamique=-1
~ChampLigneList:Nom=Enveloppe,Libelle=Enveloppe,NomSQL=ENVELOPPE,IsChecked=0,Fonction=fLigne,Tri=tCroissant,HasDrillUpDown=0,IsVisible=-1,PositionSousTotal=ptPied,IsInsererLigne=0,IsInsererSautPage=0,IsLibelleDynamique=-1
*"Nom=Niveau II","Libelle=Niveau II",NomSQL=NIVEAU_I2,Fonction=fLigne,Tri=tCroissant,HasDrillUpDown=0,IsVisible=-1,PositionSousTotal=ptPied,SousTotal=aDefaut,IsInsererLigne=0,IsInsererSautPage=0,IsLibelleDynamique=-1*
*"Nom=Compte budgétaire","Libelle=Compte budgétaire",NomSQL=COMPTE_BUDG_TAIRE,IsChecked=0,Fonction=fLigne,Tri=tCroissant,HasDrillUpDown=0,IsVisible=-1,PositionSousTotal=ptPied,IsInsererLigne=0,IsInsererSautPage=0,IsLibelleDynamique=-1*
*"Nom=Désignation courte groupe de marchandises","Libelle=Désignation courte groupe de marchandises",NomSQL=D_SI0,IsChecked=0,Fonction=fLigne,Tri=tCroissant,HasDrillUpDown=0,IsVisible=-1,PositionSousTotal=ptPied,IsInsererLigne=0,IsInsererSautPage=0,IsLibelleDynamique=-1*~
~ChampColonneList:*"Nom=Regrpt d'UB LC","Libelle=Regrpt d'UB LC",NomSQL=REGRPT_D_UB_LC,IsChecked=0,Fonction=fColonne,Tri=tCroissant,HasDrillUpDown=0,IsVisible=-1,PositionSousTotal=ptPied,SousTotal=aDefaut,IsInsererLigne=0,IsInsererSautPage=0,IsLibelleDynamique=-1*
*"Nom=UB de regrpt LC","Libelle=UB de regrpt LC",NomSQL=UB_DE_REGRPT_LC,IsChecked=0,Fonction=fColonne,Tri=tCroissant,HasDrillUpDown=0,IsVisible=-1,PositionSousTotal=ptPied,SousTotal=aDefaut,IsInsererLigne=0,IsInsererSautPage=0,IsLibelleDynamique=-1*
*"Nom=Type de structure de regroupement","Libelle=Type de structure de regroupement",NomSQL=TYPEMENT,IsChecked=0,Fonction=fColonne,Tri=tCroissant,HasDrillUpDown=0,IsVisible=-1,PositionSousTotal=ptPied,IsInsererLigne=0,IsInsererSautPage=0,IsLibelleDynamique=-1*~
~FiltreList:TmrFiltreReportGroupe,IsNot=0,Nom=Racine,OperateurLogique=opEt
*TmrFiltreReport,GroupeParent=Racine,IsNot=0,IsActif=-1,mrChamp=COMPTE_BUDG_TAIRE,Agregation=aAucune,Operateur=opCommencePar,IsAvecEmpty=0,IsTenirComptePrecedent=-1,Valeur1=6,ChoixType=cValeur,"Libelle=Compte budgétaire Commence par",IsAfficherFiltre=0*
*TmrFiltreReport,GroupeParent=Racine,IsNot=0,IsActif=-1,mrChamp=COMPTE_BUDG_TAIRE,Agregation=aAucune,Operateur=opDifferentDe,IsAvecEmpty=0,IsTenirComptePrecedent=-1,"Valeur1=6061,60611,60612,60613,60614,60617,60618,615,61521,61522,61523,61524,6155,61562,618,6181,6183,61831,618311,618312,61832,618321,618322,61833,618331,618332",ChoixType=cValeur,"Libelle=Compte budgétaire Différent de",IsAfficherFiltre=0*
*TmrFiltreReport,GroupeParent=Racine,IsNot=0,IsActif=0,mrChamp=TYPEMENT,Agregation=aAucune,Operateur=opEgal,IsAvecEmpty=0,IsTenirComptePrecedent=-1,"Valeur1=""100 UL Niveau 1"",Direction,""Direction hors Etabprinc""",ChoixType=cValeur,"Libelle=Type de structure de regroupement Egal à",IsAfficherFiltre=0*
*TmrFiltreReport,GroupeParent=Racine,IsNot=0,IsActif=0,mrChamp=COMPTE_BUDG_TAIRE,Agregation=aAucune,Operateur=opCommencePar,IsAvecEmpty=0,IsTenirComptePrecedent=-1,Valeur1=67,ChoixType=cValeur,"Libelle=Compte budgétaire Commence par",IsAfficherFiltre=0*
*TmrFiltreReport,GroupeParent=Racine,IsNot=0,IsActif=-1,mrChamp=COMPTE_BUDG_TAIRE,Agregation=aAucune,Operateur=opNeCommencePasPar,IsAvecEmpty=0,IsTenirComptePrecedent=-1,Valeur1=68,ChoixType=cValeur,"Libelle=Compte budgétaire Ne commence pas par",IsAfficherFiltre=0*
*TmrFiltreReport,GroupeParent=Racine,IsNot=0,IsActif=-1,mrChamp=COMPTE_BUDG_TAIRE,Agregation=aAucune,Operateur=opCommencePar,IsAvecEmpty=0,IsTenirComptePrecedent=-1,Valeur1=69,ChoixType=cValeur,"Libelle=Compte budgétaire Commence par",IsAfficherFiltre=0*
*TmrFiltreReport,GroupeParent=Racine,IsNot=0,IsActif=-1,mrChamp=COMPTE_BUDG_TAIRE,Agregation=aAucune,Operateur=opNeCommencePasPar,IsAvecEmpty=0,IsTenirComptePrecedent=-1,Valeur1=63,ChoixType=cValeur,"Libelle=Compte budgétaire Ne commence pas par",IsAfficherFiltre=0*
*TmrFiltreReport,GroupeParent=Racine,IsNot=0,IsActif=-1,mrChamp=COMPTE_BUDG_TAIRE,Agregation=aAucune,Operateur=opNeCommencePasPar,IsAvecEmpty=0,IsTenirComptePrecedent=-1,Valeur1=64,ChoixType=cValeur,"Libelle=Compte budgétaire Ne commence pas par",IsAfficherFiltre=0*
*TmrFiltreReport,GroupeParent=Racine,IsNot=0,IsActif=-1,mrChamp=COMPTE_BUDG_TAIRE,Agregation=aAucune,Operateur=opNeCommencePasPar,IsAvecEmpty=0,IsTenirComptePrecedent=-1,Valeur1=60,ChoixType=cValeur,"Libelle=Compte budgétaire Ne commence pas par",IsAfficherFiltre=0*~
FiltreHaving:TmrFiltreReportGroupe,IsNot=0,Nom=Racine,OperateurLogique=opEt
FormatType:fVert
rnpLigneValeur:Horz=ahGauche,Vert=avCentre,Orientation=oHorizontale,Degre=0,RenvoiL=0,PNom=Arial,PTaille=8,PCouleur=0,Fond=16764108,Masque=General,IsBordureActive=-1,BordH=epbMoyenne,BordB=epbMoyenne,BordG=epbMoyenne,BordD=epbMoyenne,BordIV=epbFine,BordIH=epbFine
rnpLigneSsTotal:Horz=ahGauche,Vert=avCentre,Orientation=oHorizontale,Degre=0,RenvoiL=0,PNom=Arial,PTaille=9,PCouleur=0,Fond=16751001,Masque=General,IsBordureActive=-1,BordH=epbFine,BordB=epbMoyenne,BordG=epbMoyenne,BordD=epbMoyenne,BordIV=epbFine,BordIH=epbFine
rnpLigneTotal:Horz=ahGauche,Vert=avCentre,Orientation=oHorizontale,Degre=0,RenvoiL=0,PNom=Arial,PTaille=10,PCouleur=16777215,Fond=10040115,Masque=General,IsBordureActive=-1,BordH=epbMoyenne,BordB=epbMoyenne,BordG=epbMoyenne,BordD=epbMoyenne,BordIV=epbFine,BordIH=epbFine
rnpLigneLibelle:Horz=ahGauche,Vert=avCentre,Orientation=oHorizontale,Degre=0,RenvoiL=0,PNom=Arial,PTaille=8,PCouleur=0,Fond=-16777211,Masque=@,IsBordureActive=0
rnpColonneValeur:Horz=ahCentre,Vert=avCentre,Orientation=oHorizontale,Degre=0,RenvoiL=-1,PNom=Arial,PTaille=8,PBold=-1,PCouleur=0,Fond=16764108,Masque=General,IsBordureActive=-1,BordH=epbMoyenne,BordB=epbMoyenne,BordG=epbMoyenne,BordD=epbMoyenne,BordIV=epbFine,BordIH=epbFine
rnpColonneSsTotal:Horz=ahCentre,Vert=avCentre,Orientation=oHorizontale,Degre=0,RenvoiL=0,PNom=Arial,PTaille=9,PCouleur=0,Fond=16751001,Masque=General,IsBordureActive=-1,BordH=epbMoyenne,BordB=epbMoyenne,BordG=epbFine,BordD=epbMoyenne,BordIV=epbFine,BordIH=epbFine
rnpColonneTotal:Horz=ahCentre,Vert=avCentre,Orientation=oHorizontale,Degre=0,RenvoiL=-1,PNom=Arial,PTaille=10,PCouleur=16777215,Fond=10040115,Masque=General,IsBordureActive=-1,BordH=epbMoyenne,BordB=epbMoyenne,BordG=epbMoyenne,BordD=epbMoyenne,BordIV=epbFine,BordIH=epbFine
rnpColonneLibelle:Horz=ahGauche,Vert=avCentre,Orientation=oHorizontale,Degre=0,RenvoiL=0,PNom=Arial,PTaille=8,PCouleur=0,Fond=-16777211,Masque=@,IsBordureActive=0
rnpIndicValeur:Horz=ahDroite,Vert=avCentre,Orientation=oHorizontale,Degre=0,RenvoiL=0,PNom=Arial,PTaille=8,PCouleur=0,Fond=16777215,"Masque=#,##0.00",IsBordureActive=-1,BordH=epbMoyenne,BordB=epbMoyenne,BordG=epbMoyenne,BordD=epbMoyenne,BordIV=epbFine,BordIH=epbFine
rnpIndicSsTotalLigne:Horz=ahDroite,Vert=avCentre,Orientation=oHorizontale,Degre=0,RenvoiL=0,PNom=Arial,PTaille=9,PCouleur=0,Fond=13434879,"Masque=#,##0.00",IsBordureActive=-1,BordH=epbMoyenne,BordB=epbMoyenne,BordG=epbFine,BordD=epbMoyenne,BordIV=epbFine,BordIH=epbFine
rnpIndicSsTotalColonne:Horz=ahDroite,Vert=avCentre,Orientation=oHorizontale,Degre=0,RenvoiL=0,PNom=Arial,PTaille=9,PCouleur=0,Fond=13434879,"Masque=#,##0.00",IsBordureActive=-1,BordH=epbFine,BordB=epbMoyenne,BordG=epbMoyenne,BordD=epbMoyenne,BordIV=epbFine,BordIH=epbFine
rnpIndicSsTotalCroise:Horz=ahDroite,Vert=avCentre,Orientation=oHorizontale,Degre=0,RenvoiL=0,PNom=Arial,PTaille=9,PCouleur=0,Fond=10092543,"Masque=#,##0.00",IsBordureActive=-1,BordH=epbFine,BordB=epbMoyenne,BordG=epbFine,BordD=epbMoyenne,BordIV=epbFine,BordIH=epbFine
rnpIndicTotalLigne:Horz=ahDroite,Vert=avCentre,Orientation=oHorizontale,Degre=0,RenvoiL=0,PNom=Arial,PTaille=9,PCouleur=0,Fond=16764108,"Masque=#,##0.00",IsBordureActive=-1,BordH=epbMoyenne,BordB=epbMoyenne,BordG=epbMoyenne,BordD=epbMoyenne,BordIV=epbFine,BordIH=epbFine
rnpIndicTotalColonne:Horz=ahDroite,Vert=avCentre,Orientation=oHorizontale,Degre=0,RenvoiL=0,PNom=Arial,PTaille=9,PCouleur=0,Fond=16764108,"Masque=#,##0.00",IsBordureActive=-1,BordH=epbMoyenne,BordB=epbMoyenne,BordG=epbMoyenne,BordD=epbMoyenne,BordIV=epbFine,BordIH=epbFine
rnpIndicTotalSsTotalLigne:Horz=ahDroite,Vert=avCentre,Orientation=oHorizontale,Degre=0,RenvoiL=0,PNom=Arial,PTaille=9,PCouleur=0,Fond=16751001,"Masque=#,##0.00",IsBordureActive=-1,BordH=epbFine,BordB=epbMoyenne,BordG=epbMoyenne,BordD=epbMoyenne,BordIV=epbFine,BordIH=epbFine
rnpIndicTotalSsTotalColonne:Horz=ahDroite,Vert=avCentre,Orientation=oHorizontale,Degre=0,RenvoiL=0,PNom=Arial,PTaille=9,PCouleur=0,Fond=16751001,"Masque=#,##0.00",IsBordureActive=-1,BordH=epbMoyenne,BordB=epbMoyenne,BordG=epbFine,BordD=epbMoyenne,BordIV=epbFine,BordIH=epbFine
rnpIndicTotalCroise:Horz=ahDroite,Vert=avCentre,Orientation=oHorizontale,Degre=0,RenvoiL=0,PNom=Arial,PTaille=10,PCouleur=16777215,Fond=10040115,"Masque=#,##0.00",IsBordureActive=-1,BordH=epbMoyenne,BordB=epbMoyenne,BordG=epbMoyenne,BordD=epbMoyenne,BordIV=epbFine,BordIH=epbFine
rnpLibelleFiltreRupture:Horz=ahGauche,Vert=avCentre,Orientation=oHorizontale,Degre=0,RenvoiL=0,PNom=Arial,PTaille=8,PCouleur=2646607,Fond=-16777211,ColorBord=3969910,Masque=@,IsBordureActive=0
rnpValeurFiltreRupture:Horz=ahGauche,Vert=avCentre,Orientation=oHorizontale,Degre=0,RenvoiL=0,PNom=Arial,PTaille=8,PCouleur=3969910,Fond=-16777211,ColorBord=3969910,Masque=@,IsBordureActive=0
</t>
        </r>
      </text>
    </comment>
    <comment ref="Q62" authorId="0">
      <text>
        <r>
          <rPr>
            <b/>
            <sz val="9"/>
            <color indexed="81"/>
            <rFont val="Tahoma"/>
            <family val="2"/>
          </rPr>
          <t xml:space="preserve">MyReport5.9.0.0
Version:7.1.0.3
EtatType:etTableau
Largeur:2
Hauteur:2
LargeurLigne:1
HauteurColonne:0
TitreList:Id=Aucune
IsAFormater:-1
IsAffecterMasque:-1
NombreRupture:0
CountFiltreRupture:0
HasRupture:0
HasListe:0
~Dossier:Budgétaire UL~
~Modele:DW/Budgétaire UL/Bud_2011~
DateDernierETL:41304,6673959028
IsHorodate:0
IsHorodateMax:-1
IsAutoFit:0
NombreLignePourCombobox:1
IsMajValeurAuto:-1
NbreLigneMaxFormatZebre:100
IsAjoutSupprLigne:0
IsAjoutSupprColonne:0
DispositionFiltreRupture:dfrLibelleSurValeur
IsMaitre:0
IsDetail:0
IsMultiReport:0
IsSousReport:0
IsExecuterAvecGraphe:0
DistanceHauteurRupture:2
DistanceLargeurRupture:1
IsAfficheLibelleLigne:0
IsAfficheLibelleColonne:0
IsAfficheLibelleIndicateur:0
AlignIndicateurTableau:alColonne
IsFusion:-1
CountDrillUpLigne:0
CountDrillUpCol:0
PositionTotalLigne:ptTete
TotalColonne:aDefaut
PositionTotalColonne:ptTete
ChampIndicateurList:Nom=Réalisé,Libelle=Réalisé,NomSQL=R_ALIS_,Fonction=fIndicateur,Agregation=aSomme,"Masque=#,##0.00",Affichage=aValeur,IsRefL=0,IsRefC=0,IsRefI=0,IsLibelleDynamique=-1
~ChampLigneList:Nom=Enveloppe,Libelle=Enveloppe,NomSQL=ENVELOPPE,IsChecked=0,Fonction=fLigne,Tri=tCroissant,HasDrillUpDown=0,IsVisible=-1,PositionSousTotal=ptPied,IsInsererLigne=0,IsInsererSautPage=0,IsLibelleDynamique=-1
*"Nom=Niveau II","Libelle=Niveau II",NomSQL=NIVEAU_I2,Fonction=fLigne,Tri=tCroissant,HasDrillUpDown=0,IsVisible=-1,PositionSousTotal=ptPied,SousTotal=aDefaut,IsInsererLigne=0,IsInsererSautPage=0,IsLibelleDynamique=-1*
*"Nom=Compte budgétaire","Libelle=Compte budgétaire",NomSQL=COMPTE_BUDG_TAIRE,IsChecked=0,Fonction=fLigne,Tri=tCroissant,HasDrillUpDown=0,IsVisible=-1,PositionSousTotal=ptPied,IsInsererLigne=0,IsInsererSautPage=0,IsLibelleDynamique=-1*
*"Nom=Désignation courte groupe de marchandises","Libelle=Désignation courte groupe de marchandises",NomSQL=D_SI0,IsChecked=0,Fonction=fLigne,Tri=tCroissant,HasDrillUpDown=0,IsVisible=-1,PositionSousTotal=ptPied,IsInsererLigne=0,IsInsererSautPage=0,IsLibelleDynamique=-1*~
~ChampColonneList:*"Nom=Regrpt d'UB LC","Libelle=Regrpt d'UB LC",NomSQL=REGRPT_D_UB_LC,IsChecked=0,Fonction=fColonne,Tri=tCroissant,HasDrillUpDown=0,IsVisible=-1,PositionSousTotal=ptPied,SousTotal=aDefaut,IsInsererLigne=0,IsInsererSautPage=0,IsLibelleDynamique=-1*
*"Nom=UB de regrpt LC","Libelle=UB de regrpt LC",NomSQL=UB_DE_REGRPT_LC,IsChecked=0,Fonction=fColonne,Tri=tCroissant,HasDrillUpDown=0,IsVisible=-1,PositionSousTotal=ptPied,SousTotal=aDefaut,IsInsererLigne=0,IsInsererSautPage=0,IsLibelleDynamique=-1*
*"Nom=Type de structure de regroupement","Libelle=Type de structure de regroupement",NomSQL=TYPEMENT,IsChecked=0,Fonction=fColonne,Tri=tCroissant,HasDrillUpDown=0,IsVisible=-1,PositionSousTotal=ptPied,IsInsererLigne=0,IsInsererSautPage=0,IsLibelleDynamique=-1*~
~FiltreList:TmrFiltreReportGroupe,IsNot=0,Nom=Racine,OperateurLogique=opEt
*TmrFiltreReport,GroupeParent=Racine,IsNot=0,IsActif=-1,mrChamp=COMPTE_BUDG_TAIRE,Agregation=aAucune,Operateur=opCommencePar,IsAvecEmpty=0,IsTenirComptePrecedent=-1,Valeur1=6,ChoixType=cValeur,"Libelle=Compte budgétaire Commence par",IsAfficherFiltre=0*
*TmrFiltreReport,GroupeParent=Racine,IsNot=0,IsActif=-1,mrChamp=COMPTE_BUDG_TAIRE,Agregation=aAucune,Operateur=opDifferentDe,IsAvecEmpty=0,IsTenirComptePrecedent=-1,"Valeur1=6061,60611,60612,60613,60614,60617,60618,615,61521,61522,61523,61524,6155,61562,618,6181,6183,61831,618311,618312,61832,618321,618322,61833,618331,618332",ChoixType=cValeur,"Libelle=Compte budgétaire Différent de",IsAfficherFiltre=0*
*TmrFiltreReport,GroupeParent=Racine,IsNot=0,IsActif=0,mrChamp=TYPEMENT,Agregation=aAucune,Operateur=opEgal,IsAvecEmpty=0,IsTenirComptePrecedent=-1,"Valeur1=""100 UL Niveau 1"",Direction,""Direction hors Etabprinc""",ChoixType=cValeur,"Libelle=Type de structure de regroupement Egal à",IsAfficherFiltre=0*
*TmrFiltreReport,GroupeParent=Racine,IsNot=0,IsActif=0,mrChamp=COMPTE_BUDG_TAIRE,Agregation=aAucune,Operateur=opCommencePar,IsAvecEmpty=0,IsTenirComptePrecedent=-1,Valeur1=67,ChoixType=cValeur,"Libelle=Compte budgétaire Commence par",IsAfficherFiltre=0*
*TmrFiltreReport,GroupeParent=Racine,IsNot=0,IsActif=-1,mrChamp=COMPTE_BUDG_TAIRE,Agregation=aAucune,Operateur=opNeCommencePasPar,IsAvecEmpty=0,IsTenirComptePrecedent=-1,Valeur1=68,ChoixType=cValeur,"Libelle=Compte budgétaire Ne commence pas par",IsAfficherFiltre=0*
*TmrFiltreReport,GroupeParent=Racine,IsNot=0,IsActif=-1,mrChamp=COMPTE_BUDG_TAIRE,Agregation=aAucune,Operateur=opCommencePar,IsAvecEmpty=0,IsTenirComptePrecedent=-1,Valeur1=69,ChoixType=cValeur,"Libelle=Compte budgétaire Commence par",IsAfficherFiltre=0*
*TmrFiltreReport,GroupeParent=Racine,IsNot=0,IsActif=-1,mrChamp=COMPTE_BUDG_TAIRE,Agregation=aAucune,Operateur=opNeCommencePasPar,IsAvecEmpty=0,IsTenirComptePrecedent=-1,Valeur1=63,ChoixType=cValeur,"Libelle=Compte budgétaire Ne commence pas par",IsAfficherFiltre=0*
*TmrFiltreReport,GroupeParent=Racine,IsNot=0,IsActif=-1,mrChamp=COMPTE_BUDG_TAIRE,Agregation=aAucune,Operateur=opNeCommencePasPar,IsAvecEmpty=0,IsTenirComptePrecedent=-1,Valeur1=64,ChoixType=cValeur,"Libelle=Compte budgétaire Ne commence pas par",IsAfficherFiltre=0*
*TmrFiltreReport,GroupeParent=Racine,IsNot=0,IsActif=-1,mrChamp=COMPTE_BUDG_TAIRE,Agregation=aAucune,Operateur=opNeCommencePasPar,IsAvecEmpty=0,IsTenirComptePrecedent=-1,Valeur1=60,ChoixType=cValeur,"Libelle=Compte budgétaire Ne commence pas par",IsAfficherFiltre=0*~
FiltreHaving:TmrFiltreReportGroupe,IsNot=0,Nom=Racine,OperateurLogique=opEt
FormatType:fVert
rnpLigneValeur:Horz=ahGauche,Vert=avCentre,Orientation=oHorizontale,Degre=0,RenvoiL=0,PNom=Arial,PTaille=8,PCouleur=0,Fond=16764108,Masque=General,IsBordureActive=-1,BordH=epbMoyenne,BordB=epbMoyenne,BordG=epbMoyenne,BordD=epbMoyenne,BordIV=epbFine,BordIH=epbFine
rnpLigneSsTotal:Horz=ahGauche,Vert=avCentre,Orientation=oHorizontale,Degre=0,RenvoiL=0,PNom=Arial,PTaille=9,PCouleur=0,Fond=16751001,Masque=General,IsBordureActive=-1,BordH=epbFine,BordB=epbMoyenne,BordG=epbMoyenne,BordD=epbMoyenne,BordIV=epbFine,BordIH=epbFine
rnpLigneTotal:Horz=ahGauche,Vert=avCentre,Orientation=oHorizontale,Degre=0,RenvoiL=0,PNom=Arial,PTaille=10,PCouleur=16777215,Fond=10040115,Masque=General,IsBordureActive=-1,BordH=epbMoyenne,BordB=epbMoyenne,BordG=epbMoyenne,BordD=epbMoyenne,BordIV=epbFine,BordIH=epbFine
rnpLigneLibelle:Horz=ahGauche,Vert=avCentre,Orientation=oHorizontale,Degre=0,RenvoiL=0,PNom=Arial,PTaille=8,PCouleur=0,Fond=-16777211,Masque=@,IsBordureActive=0
rnpColonneValeur:Horz=ahCentre,Vert=avCentre,Orientation=oHorizontale,Degre=0,RenvoiL=-1,PNom=Arial,PTaille=8,PBold=-1,PCouleur=0,Fond=16764108,Masque=General,IsBordureActive=-1,BordH=epbMoyenne,BordB=epbMoyenne,BordG=epbMoyenne,BordD=epbMoyenne,BordIV=epbFine,BordIH=epbFine
rnpColonneSsTotal:Horz=ahCentre,Vert=avCentre,Orientation=oHorizontale,Degre=0,RenvoiL=0,PNom=Arial,PTaille=9,PCouleur=0,Fond=16751001,Masque=General,IsBordureActive=-1,BordH=epbMoyenne,BordB=epbMoyenne,BordG=epbFine,BordD=epbMoyenne,BordIV=epbFine,BordIH=epbFine
rnpColonneTotal:Horz=ahCentre,Vert=avCentre,Orientation=oHorizontale,Degre=0,RenvoiL=-1,PNom=Arial,PTaille=10,PCouleur=16777215,Fond=10040115,Masque=General,IsBordureActive=-1,BordH=epbMoyenne,BordB=epbMoyenne,BordG=epbMoyenne,BordD=epbMoyenne,BordIV=epbFine,BordIH=epbFine
rnpColonneLibelle:Horz=ahGauche,Vert=avCentre,Orientation=oHorizontale,Degre=0,RenvoiL=0,PNom=Arial,PTaille=8,PCouleur=0,Fond=-16777211,Masque=@,IsBordureActive=0
rnpIndicValeur:Horz=ahDroite,Vert=avCentre,Orientation=oHorizontale,Degre=0,RenvoiL=0,PNom=Arial,PTaille=8,PCouleur=0,Fond=16777215,"Masque=#,##0.00",IsBordureActive=-1,BordH=epbMoyenne,BordB=epbMoyenne,BordG=epbMoyenne,BordD=epbMoyenne,BordIV=epbFine,BordIH=epbFine
rnpIndicSsTotalLigne:Horz=ahDroite,Vert=avCentre,Orientation=oHorizontale,Degre=0,RenvoiL=0,PNom=Arial,PTaille=9,PCouleur=0,Fond=13434879,"Masque=#,##0.00",IsBordureActive=-1,BordH=epbMoyenne,BordB=epbMoyenne,BordG=epbFine,BordD=epbMoyenne,BordIV=epbFine,BordIH=epbFine
rnpIndicSsTotalColonne:Horz=ahDroite,Vert=avCentre,Orientation=oHorizontale,Degre=0,RenvoiL=0,PNom=Arial,PTaille=9,PCouleur=0,Fond=13434879,"Masque=#,##0.00",IsBordureActive=-1,BordH=epbFine,BordB=epbMoyenne,BordG=epbMoyenne,BordD=epbMoyenne,BordIV=epbFine,BordIH=epbFine
rnpIndicSsTotalCroise:Horz=ahDroite,Vert=avCentre,Orientation=oHorizontale,Degre=0,RenvoiL=0,PNom=Arial,PTaille=9,PCouleur=0,Fond=10092543,"Masque=#,##0.00",IsBordureActive=-1,BordH=epbFine,BordB=epbMoyenne,BordG=epbFine,BordD=epbMoyenne,BordIV=epbFine,BordIH=epbFine
rnpIndicTotalLigne:Horz=ahDroite,Vert=avCentre,Orientation=oHorizontale,Degre=0,RenvoiL=0,PNom=Arial,PTaille=9,PCouleur=0,Fond=16764108,"Masque=#,##0.00",IsBordureActive=-1,BordH=epbMoyenne,BordB=epbMoyenne,BordG=epbMoyenne,BordD=epbMoyenne,BordIV=epbFine,BordIH=epbFine
rnpIndicTotalColonne:Horz=ahDroite,Vert=avCentre,Orientation=oHorizontale,Degre=0,RenvoiL=0,PNom=Arial,PTaille=9,PCouleur=0,Fond=16764108,"Masque=#,##0.00",IsBordureActive=-1,BordH=epbMoyenne,BordB=epbMoyenne,BordG=epbMoyenne,BordD=epbMoyenne,BordIV=epbFine,BordIH=epbFine
rnpIndicTotalSsTotalLigne:Horz=ahDroite,Vert=avCentre,Orientation=oHorizontale,Degre=0,RenvoiL=0,PNom=Arial,PTaille=9,PCouleur=0,Fond=16751001,"Masque=#,##0.00",IsBordureActive=-1,BordH=epbFine,BordB=epbMoyenne,BordG=epbMoyenne,BordD=epbMoyenne,BordIV=epbFine,BordIH=epbFine
rnpIndicTotalSsTotalColonne:Horz=ahDroite,Vert=avCentre,Orientation=oHorizontale,Degre=0,RenvoiL=0,PNom=Arial,PTaille=9,PCouleur=0,Fond=16751001,"Masque=#,##0.00",IsBordureActive=-1,BordH=epbMoyenne,BordB=epbMoyenne,BordG=epbFine,BordD=epbMoyenne,BordIV=epbFine,BordIH=epbFine
rnpIndicTotalCroise:Horz=ahDroite,Vert=avCentre,Orientation=oHorizontale,Degre=0,RenvoiL=0,PNom=Arial,PTaille=10,PCouleur=16777215,Fond=10040115,"Masque=#,##0.00",IsBordureActive=-1,BordH=epbMoyenne,BordB=epbMoyenne,BordG=epbMoyenne,BordD=epbMoyenne,BordIV=epbFine,BordIH=epbFine
rnpLibelleFiltreRupture:Horz=ahGauche,Vert=avCentre,Orientation=oHorizontale,Degre=0,RenvoiL=0,PNom=Arial,PTaille=8,PCouleur=2646607,Fond=-16777211,ColorBord=3969910,Masque=@,IsBordureActive=0
rnpValeurFiltreRupture:Horz=ahGauche,Vert=avCentre,Orientation=oHorizontale,Degre=0,RenvoiL=0,PNom=Arial,PTaille=8,PCouleur=3969910,Fond=-16777211,ColorBord=3969910,Masque=@,IsBordureActive=0
</t>
        </r>
      </text>
    </comment>
    <comment ref="T62" authorId="0">
      <text>
        <r>
          <rPr>
            <b/>
            <sz val="9"/>
            <color indexed="81"/>
            <rFont val="Tahoma"/>
            <family val="2"/>
          </rPr>
          <t xml:space="preserve">MyReport5.9.0.0
Version:7.1.0.3
EtatType:etTableau
Largeur:2
Hauteur:2
LargeurLigne:1
HauteurColonne:0
TitreList:Id=Aucune
IsAFormater:-1
IsAffecterMasque:-1
NombreRupture:0
CountFiltreRupture:0
HasRupture:0
HasListe:0
~Dossier:Budgétaire UL~
~Modele:DW/Budgétaire UL/Bud_2011~
DateDernierETL:41304,6673959028
IsHorodate:0
IsHorodateMax:-1
IsAutoFit:0
NombreLignePourCombobox:1
IsMajValeurAuto:-1
NbreLigneMaxFormatZebre:100
IsAjoutSupprLigne:0
IsAjoutSupprColonne:0
DispositionFiltreRupture:dfrLibelleSurValeur
IsMaitre:0
IsDetail:0
IsMultiReport:0
IsSousReport:0
IsExecuterAvecGraphe:0
DistanceHauteurRupture:2
DistanceLargeurRupture:1
IsAfficheLibelleLigne:0
IsAfficheLibelleColonne:0
IsAfficheLibelleIndicateur:0
AlignIndicateurTableau:alColonne
IsFusion:-1
CountDrillUpLigne:0
CountDrillUpCol:0
PositionTotalLigne:ptTete
TotalColonne:aDefaut
PositionTotalColonne:ptTete
ChampIndicateurList:Nom=Réalisé,Libelle=Réalisé,NomSQL=R_ALIS_,Fonction=fIndicateur,Agregation=aSomme,"Masque=#,##0.00",Affichage=aValeur,IsRefL=0,IsRefC=0,IsRefI=0,IsLibelleDynamique=-1
~ChampLigneList:Nom=Enveloppe,Libelle=Enveloppe,NomSQL=ENVELOPPE,IsChecked=0,Fonction=fLigne,Tri=tCroissant,HasDrillUpDown=0,IsVisible=-1,PositionSousTotal=ptPied,IsInsererLigne=0,IsInsererSautPage=0,IsLibelleDynamique=-1
*"Nom=Niveau II","Libelle=Niveau II",NomSQL=NIVEAU_I2,Fonction=fLigne,Tri=tCroissant,HasDrillUpDown=0,IsVisible=-1,PositionSousTotal=ptPied,SousTotal=aDefaut,IsInsererLigne=0,IsInsererSautPage=0,IsLibelleDynamique=-1*
*"Nom=Compte budgétaire","Libelle=Compte budgétaire",NomSQL=COMPTE_BUDG_TAIRE,IsChecked=0,Fonction=fLigne,Tri=tCroissant,HasDrillUpDown=0,IsVisible=-1,PositionSousTotal=ptPied,IsInsererLigne=0,IsInsererSautPage=0,IsLibelleDynamique=-1*
*"Nom=Désignation courte groupe de marchandises","Libelle=Désignation courte groupe de marchandises",NomSQL=D_SI0,IsChecked=0,Fonction=fLigne,Tri=tCroissant,HasDrillUpDown=0,IsVisible=-1,PositionSousTotal=ptPied,IsInsererLigne=0,IsInsererSautPage=0,IsLibelleDynamique=-1*~
~ChampColonneList:*"Nom=Regrpt d'UB LC","Libelle=Regrpt d'UB LC",NomSQL=REGRPT_D_UB_LC,IsChecked=0,Fonction=fColonne,Tri=tCroissant,HasDrillUpDown=0,IsVisible=-1,PositionSousTotal=ptPied,SousTotal=aDefaut,IsInsererLigne=0,IsInsererSautPage=0,IsLibelleDynamique=-1*
*"Nom=UB de regrpt LC","Libelle=UB de regrpt LC",NomSQL=UB_DE_REGRPT_LC,IsChecked=0,Fonction=fColonne,Tri=tCroissant,HasDrillUpDown=0,IsVisible=-1,PositionSousTotal=ptPied,SousTotal=aDefaut,IsInsererLigne=0,IsInsererSautPage=0,IsLibelleDynamique=-1*
*"Nom=Type de structure de regroupement","Libelle=Type de structure de regroupement",NomSQL=TYPEMENT,IsChecked=0,Fonction=fColonne,Tri=tCroissant,HasDrillUpDown=0,IsVisible=-1,PositionSousTotal=ptPied,IsInsererLigne=0,IsInsererSautPage=0,IsLibelleDynamique=-1*~
~FiltreList:TmrFiltreReportGroupe,IsNot=0,Nom=Racine,OperateurLogique=opEt
*TmrFiltreReport,GroupeParent=Racine,IsNot=0,IsActif=-1,mrChamp=COMPTE_BUDG_TAIRE,Agregation=aAucune,Operateur=opCommencePar,IsAvecEmpty=0,IsTenirComptePrecedent=-1,Valeur1=6,ChoixType=cValeur,"Libelle=Compte budgétaire Commence par",IsAfficherFiltre=0*
*TmrFiltreReport,GroupeParent=Racine,IsNot=0,IsActif=-1,mrChamp=COMPTE_BUDG_TAIRE,Agregation=aAucune,Operateur=opDifferentDe,IsAvecEmpty=0,IsTenirComptePrecedent=-1,"Valeur1=6061,60611,60612,60613,60614,60617,60618,615,61521,61522,61523,61524,6155,61562,618,6181,6183,61831,618311,618312,61832,618321,618322,61833,618331,618332",ChoixType=cValeur,"Libelle=Compte budgétaire Différent de",IsAfficherFiltre=0*
*TmrFiltreReport,GroupeParent=Racine,IsNot=0,IsActif=0,mrChamp=TYPEMENT,Agregation=aAucune,Operateur=opEgal,IsAvecEmpty=0,IsTenirComptePrecedent=-1,"Valeur1=""100 UL Niveau 1"",Direction,""Direction hors Etabprinc""",ChoixType=cValeur,"Libelle=Type de structure de regroupement Egal à",IsAfficherFiltre=0*
*TmrFiltreReport,GroupeParent=Racine,IsNot=0,IsActif=0,mrChamp=COMPTE_BUDG_TAIRE,Agregation=aAucune,Operateur=opCommencePar,IsAvecEmpty=0,IsTenirComptePrecedent=-1,Valeur1=67,ChoixType=cValeur,"Libelle=Compte budgétaire Commence par",IsAfficherFiltre=0*
*TmrFiltreReport,GroupeParent=Racine,IsNot=0,IsActif=-1,mrChamp=COMPTE_BUDG_TAIRE,Agregation=aAucune,Operateur=opNeCommencePasPar,IsAvecEmpty=0,IsTenirComptePrecedent=-1,Valeur1=68,ChoixType=cValeur,"Libelle=Compte budgétaire Ne commence pas par",IsAfficherFiltre=0*
*TmrFiltreReport,GroupeParent=Racine,IsNot=0,IsActif=-1,mrChamp=COMPTE_BUDG_TAIRE,Agregation=aAucune,Operateur=opCommencePar,IsAvecEmpty=0,IsTenirComptePrecedent=-1,Valeur1=69,ChoixType=cValeur,"Libelle=Compte budgétaire Commence par",IsAfficherFiltre=0*
*TmrFiltreReport,GroupeParent=Racine,IsNot=0,IsActif=-1,mrChamp=COMPTE_BUDG_TAIRE,Agregation=aAucune,Operateur=opNeCommencePasPar,IsAvecEmpty=0,IsTenirComptePrecedent=-1,Valeur1=63,ChoixType=cValeur,"Libelle=Compte budgétaire Ne commence pas par",IsAfficherFiltre=0*
*TmrFiltreReport,GroupeParent=Racine,IsNot=0,IsActif=-1,mrChamp=COMPTE_BUDG_TAIRE,Agregation=aAucune,Operateur=opNeCommencePasPar,IsAvecEmpty=0,IsTenirComptePrecedent=-1,Valeur1=64,ChoixType=cValeur,"Libelle=Compte budgétaire Ne commence pas par",IsAfficherFiltre=0*
*TmrFiltreReport,GroupeParent=Racine,IsNot=0,IsActif=-1,mrChamp=COMPTE_BUDG_TAIRE,Agregation=aAucune,Operateur=opNeCommencePasPar,IsAvecEmpty=0,IsTenirComptePrecedent=-1,Valeur1=60,ChoixType=cValeur,"Libelle=Compte budgétaire Ne commence pas par",IsAfficherFiltre=0*~
FiltreHaving:TmrFiltreReportGroupe,IsNot=0,Nom=Racine,OperateurLogique=opEt
FormatType:fVert
rnpLigneValeur:Horz=ahGauche,Vert=avCentre,Orientation=oHorizontale,Degre=0,RenvoiL=0,PNom=Arial,PTaille=8,PCouleur=0,Fond=16764108,Masque=General,IsBordureActive=-1,BordH=epbMoyenne,BordB=epbMoyenne,BordG=epbMoyenne,BordD=epbMoyenne,BordIV=epbFine,BordIH=epbFine
rnpLigneSsTotal:Horz=ahGauche,Vert=avCentre,Orientation=oHorizontale,Degre=0,RenvoiL=0,PNom=Arial,PTaille=9,PCouleur=0,Fond=16751001,Masque=General,IsBordureActive=-1,BordH=epbFine,BordB=epbMoyenne,BordG=epbMoyenne,BordD=epbMoyenne,BordIV=epbFine,BordIH=epbFine
rnpLigneTotal:Horz=ahGauche,Vert=avCentre,Orientation=oHorizontale,Degre=0,RenvoiL=0,PNom=Arial,PTaille=10,PCouleur=16777215,Fond=10040115,Masque=General,IsBordureActive=-1,BordH=epbMoyenne,BordB=epbMoyenne,BordG=epbMoyenne,BordD=epbMoyenne,BordIV=epbFine,BordIH=epbFine
rnpLigneLibelle:Horz=ahGauche,Vert=avCentre,Orientation=oHorizontale,Degre=0,RenvoiL=0,PNom=Arial,PTaille=8,PCouleur=0,Fond=-16777211,Masque=@,IsBordureActive=0
rnpColonneValeur:Horz=ahCentre,Vert=avCentre,Orientation=oHorizontale,Degre=0,RenvoiL=-1,PNom=Arial,PTaille=8,PBold=-1,PCouleur=0,Fond=16764108,Masque=General,IsBordureActive=-1,BordH=epbMoyenne,BordB=epbMoyenne,BordG=epbMoyenne,BordD=epbMoyenne,BordIV=epbFine,BordIH=epbFine
rnpColonneSsTotal:Horz=ahCentre,Vert=avCentre,Orientation=oHorizontale,Degre=0,RenvoiL=0,PNom=Arial,PTaille=9,PCouleur=0,Fond=16751001,Masque=General,IsBordureActive=-1,BordH=epbMoyenne,BordB=epbMoyenne,BordG=epbFine,BordD=epbMoyenne,BordIV=epbFine,BordIH=epbFine
rnpColonneTotal:Horz=ahCentre,Vert=avCentre,Orientation=oHorizontale,Degre=0,RenvoiL=-1,PNom=Arial,PTaille=10,PCouleur=16777215,Fond=10040115,Masque=General,IsBordureActive=-1,BordH=epbMoyenne,BordB=epbMoyenne,BordG=epbMoyenne,BordD=epbMoyenne,BordIV=epbFine,BordIH=epbFine
rnpColonneLibelle:Horz=ahGauche,Vert=avCentre,Orientation=oHorizontale,Degre=0,RenvoiL=0,PNom=Arial,PTaille=8,PCouleur=0,Fond=-16777211,Masque=@,IsBordureActive=0
rnpIndicValeur:Horz=ahDroite,Vert=avCentre,Orientation=oHorizontale,Degre=0,RenvoiL=0,PNom=Arial,PTaille=8,PCouleur=0,Fond=16777215,"Masque=#,##0.00",IsBordureActive=-1,BordH=epbMoyenne,BordB=epbMoyenne,BordG=epbMoyenne,BordD=epbMoyenne,BordIV=epbFine,BordIH=epbFine
rnpIndicSsTotalLigne:Horz=ahDroite,Vert=avCentre,Orientation=oHorizontale,Degre=0,RenvoiL=0,PNom=Arial,PTaille=9,PCouleur=0,Fond=13434879,"Masque=#,##0.00",IsBordureActive=-1,BordH=epbMoyenne,BordB=epbMoyenne,BordG=epbFine,BordD=epbMoyenne,BordIV=epbFine,BordIH=epbFine
rnpIndicSsTotalColonne:Horz=ahDroite,Vert=avCentre,Orientation=oHorizontale,Degre=0,RenvoiL=0,PNom=Arial,PTaille=9,PCouleur=0,Fond=13434879,"Masque=#,##0.00",IsBordureActive=-1,BordH=epbFine,BordB=epbMoyenne,BordG=epbMoyenne,BordD=epbMoyenne,BordIV=epbFine,BordIH=epbFine
rnpIndicSsTotalCroise:Horz=ahDroite,Vert=avCentre,Orientation=oHorizontale,Degre=0,RenvoiL=0,PNom=Arial,PTaille=9,PCouleur=0,Fond=10092543,"Masque=#,##0.00",IsBordureActive=-1,BordH=epbFine,BordB=epbMoyenne,BordG=epbFine,BordD=epbMoyenne,BordIV=epbFine,BordIH=epbFine
rnpIndicTotalLigne:Horz=ahDroite,Vert=avCentre,Orientation=oHorizontale,Degre=0,RenvoiL=0,PNom=Arial,PTaille=9,PCouleur=0,Fond=16764108,"Masque=#,##0.00",IsBordureActive=-1,BordH=epbMoyenne,BordB=epbMoyenne,BordG=epbMoyenne,BordD=epbMoyenne,BordIV=epbFine,BordIH=epbFine
rnpIndicTotalColonne:Horz=ahDroite,Vert=avCentre,Orientation=oHorizontale,Degre=0,RenvoiL=0,PNom=Arial,PTaille=9,PCouleur=0,Fond=16764108,"Masque=#,##0.00",IsBordureActive=-1,BordH=epbMoyenne,BordB=epbMoyenne,BordG=epbMoyenne,BordD=epbMoyenne,BordIV=epbFine,BordIH=epbFine
rnpIndicTotalSsTotalLigne:Horz=ahDroite,Vert=avCentre,Orientation=oHorizontale,Degre=0,RenvoiL=0,PNom=Arial,PTaille=9,PCouleur=0,Fond=16751001,"Masque=#,##0.00",IsBordureActive=-1,BordH=epbFine,BordB=epbMoyenne,BordG=epbMoyenne,BordD=epbMoyenne,BordIV=epbFine,BordIH=epbFine
rnpIndicTotalSsTotalColonne:Horz=ahDroite,Vert=avCentre,Orientation=oHorizontale,Degre=0,RenvoiL=0,PNom=Arial,PTaille=9,PCouleur=0,Fond=16751001,"Masque=#,##0.00",IsBordureActive=-1,BordH=epbMoyenne,BordB=epbMoyenne,BordG=epbFine,BordD=epbMoyenne,BordIV=epbFine,BordIH=epbFine
rnpIndicTotalCroise:Horz=ahDroite,Vert=avCentre,Orientation=oHorizontale,Degre=0,RenvoiL=0,PNom=Arial,PTaille=10,PCouleur=16777215,Fond=10040115,"Masque=#,##0.00",IsBordureActive=-1,BordH=epbMoyenne,BordB=epbMoyenne,BordG=epbMoyenne,BordD=epbMoyenne,BordIV=epbFine,BordIH=epbFine
rnpLibelleFiltreRupture:Horz=ahGauche,Vert=avCentre,Orientation=oHorizontale,Degre=0,RenvoiL=0,PNom=Arial,PTaille=8,PCouleur=2646607,Fond=-16777211,ColorBord=3969910,Masque=@,IsBordureActive=0
rnpValeurFiltreRupture:Horz=ahGauche,Vert=avCentre,Orientation=oHorizontale,Degre=0,RenvoiL=0,PNom=Arial,PTaille=8,PCouleur=3969910,Fond=-16777211,ColorBord=3969910,Masque=@,IsBordureActive=0
</t>
        </r>
      </text>
    </comment>
  </commentList>
</comments>
</file>

<file path=xl/sharedStrings.xml><?xml version="1.0" encoding="utf-8"?>
<sst xmlns="http://schemas.openxmlformats.org/spreadsheetml/2006/main" count="2237" uniqueCount="426">
  <si>
    <t>Ressources propres</t>
  </si>
  <si>
    <t>Formation continue</t>
  </si>
  <si>
    <t>Recherche</t>
  </si>
  <si>
    <t>Dépenses</t>
  </si>
  <si>
    <t>Droits d'inscription</t>
  </si>
  <si>
    <t>Total</t>
  </si>
  <si>
    <t>ANR</t>
  </si>
  <si>
    <t>Marge sur coûts directs</t>
  </si>
  <si>
    <t>Formation</t>
  </si>
  <si>
    <t>Nbre D'EC</t>
  </si>
  <si>
    <t>Nombre d'étudiants</t>
  </si>
  <si>
    <t>Recettes</t>
  </si>
  <si>
    <t>Autres recettes propres</t>
  </si>
  <si>
    <t>Heures complémentaires</t>
  </si>
  <si>
    <t>Autres dépenses de fonctionnement</t>
  </si>
  <si>
    <t>Besoin de financement résiduel</t>
  </si>
  <si>
    <t>Etablissement</t>
  </si>
  <si>
    <t>Logistique - pilotage</t>
  </si>
  <si>
    <t>DGF</t>
  </si>
  <si>
    <t>Documentation</t>
  </si>
  <si>
    <t>Viabilisation</t>
  </si>
  <si>
    <t xml:space="preserve">Autres produits </t>
  </si>
  <si>
    <t>Contrats maint.</t>
  </si>
  <si>
    <t>Rémunérations EC</t>
  </si>
  <si>
    <t>Autres rémunérations</t>
  </si>
  <si>
    <t>Rémunérations BIATOS</t>
  </si>
  <si>
    <t>Rémunérations BIATSS</t>
  </si>
  <si>
    <t>pôle TELL</t>
  </si>
  <si>
    <t xml:space="preserve">Formation </t>
  </si>
  <si>
    <t>subventions hors DGF et ANR</t>
  </si>
  <si>
    <t>Surface</t>
  </si>
  <si>
    <t>m²</t>
  </si>
  <si>
    <t>Autres subventions</t>
  </si>
  <si>
    <t>Autres produits de gestion</t>
  </si>
  <si>
    <t>nombre</t>
  </si>
  <si>
    <t>Coûts moyens</t>
  </si>
  <si>
    <t>PAST</t>
  </si>
  <si>
    <t>ATER</t>
  </si>
  <si>
    <t>total enseignants</t>
  </si>
  <si>
    <t>sous total titulaires</t>
  </si>
  <si>
    <t>sous total contractuels</t>
  </si>
  <si>
    <t>total BIATSS</t>
  </si>
  <si>
    <t>Contrats maint. propriétaire</t>
  </si>
  <si>
    <t>Autres dépenses de fonct.</t>
  </si>
  <si>
    <t>Autres charges pers.</t>
  </si>
  <si>
    <t>total dépenses de fonctionnement</t>
  </si>
  <si>
    <t>recettes d'investissement</t>
  </si>
  <si>
    <t>dépenses d'investissement</t>
  </si>
  <si>
    <t>total établissement</t>
  </si>
  <si>
    <t>statut de l'unité (UMR, UPR, UMS, UPS, UMI, EA, etc.)</t>
  </si>
  <si>
    <t>pôle scientifique</t>
  </si>
  <si>
    <t>notation AERES</t>
  </si>
  <si>
    <t>nombre de BIATSS soutien à la recherche cat. A en ETPT</t>
  </si>
  <si>
    <t>nombre de BIATSS soutien à la recherche cat. B en ETPT</t>
  </si>
  <si>
    <t>nombre de BIATSS soutien à la recherche cat. C en ETPT</t>
  </si>
  <si>
    <t>nombre de BIATSS contractuels soutien à la recherche niveau cat. A en ETPT</t>
  </si>
  <si>
    <t>nombre de BIATSS contractuels soutien à la recherche niveau cat. B en ETPT</t>
  </si>
  <si>
    <t>nombre de BIATSS contractuels soutien à la recherche niveau cat. C en ETPT</t>
  </si>
  <si>
    <t>total des personnels soutien à la recherche</t>
  </si>
  <si>
    <t>subventions Etat (hors DGF et ANR)</t>
  </si>
  <si>
    <t>autres subventions</t>
  </si>
  <si>
    <t>total subventions de fonctionnement (hors DGF et ANR)</t>
  </si>
  <si>
    <t>prestations de recherche</t>
  </si>
  <si>
    <t>autres ressources propres</t>
  </si>
  <si>
    <t>total des ressources propres</t>
  </si>
  <si>
    <t>recettes d'investissement (subventions et  ressources propres)</t>
  </si>
  <si>
    <t>fonctionnement</t>
  </si>
  <si>
    <t>investissement</t>
  </si>
  <si>
    <t>total des dépenses</t>
  </si>
  <si>
    <t>surface unité de recherche</t>
  </si>
  <si>
    <t>financement extra budgétaire (RTRA, IDEX, etc…)</t>
  </si>
  <si>
    <t>total des personnels enseignants</t>
  </si>
  <si>
    <t>nombre d'heures ETD total effectuées</t>
  </si>
  <si>
    <t xml:space="preserve">charge d'enseignement théorique en ETD </t>
  </si>
  <si>
    <t>nombre de PAST</t>
  </si>
  <si>
    <t>nombre de PR contractuels</t>
  </si>
  <si>
    <t>nombre de PR titulaires</t>
  </si>
  <si>
    <t xml:space="preserve">nombre de MCF titulaires </t>
  </si>
  <si>
    <t>nombre de MCF contractuels</t>
  </si>
  <si>
    <t>nombre de PRAG, PRCE</t>
  </si>
  <si>
    <t>nombre de lecteurs</t>
  </si>
  <si>
    <t>nombre de maîtres de langue</t>
  </si>
  <si>
    <t>nombre d'ATER</t>
  </si>
  <si>
    <t>nombre de moniteurs</t>
  </si>
  <si>
    <t>potentiel</t>
  </si>
  <si>
    <t>nombre d'étudiants (inscrits administratifs)</t>
  </si>
  <si>
    <t>collègium</t>
  </si>
  <si>
    <t>ratio H/E théorique</t>
  </si>
  <si>
    <t>ratio H/E réel</t>
  </si>
  <si>
    <t>nombre d'HC théorique</t>
  </si>
  <si>
    <t>taux de couverture réel</t>
  </si>
  <si>
    <t>taux de réalisation des enseignements</t>
  </si>
  <si>
    <t>nombre d'HC réalisées</t>
  </si>
  <si>
    <t>nombre de BIATSS soutien à la formation cat. A en ETP</t>
  </si>
  <si>
    <t>nombre de BIATSS soutien à la formation cat. B en ETP</t>
  </si>
  <si>
    <t>nombre de BIATSS soutien à la formation cat. C en ETP</t>
  </si>
  <si>
    <t>nombre de BIATSS contractuels soutien à la formation niveau cat. A en ETP</t>
  </si>
  <si>
    <t>nombre de BIATSS contractuels soutien à la formation niveau cat. B en ETP</t>
  </si>
  <si>
    <t>nombre de BIATSS contractuels soutien à la formation niveau cat. C en ETP</t>
  </si>
  <si>
    <t>total des personnels soutien à la formation</t>
  </si>
  <si>
    <t>HC</t>
  </si>
  <si>
    <t>Contrats étudiants</t>
  </si>
  <si>
    <t>Masse salariale directe</t>
  </si>
  <si>
    <t>Surveillance examens</t>
  </si>
  <si>
    <t>dépenses de fonctionnement (hors infrastructures et entretien des locaux)</t>
  </si>
  <si>
    <t>formation continue</t>
  </si>
  <si>
    <t xml:space="preserve">autres recettes </t>
  </si>
  <si>
    <t>total ressources propres</t>
  </si>
  <si>
    <t>taux de couverture théorique</t>
  </si>
  <si>
    <t>masse salariale Enseignants titulaires et contractuels</t>
  </si>
  <si>
    <t>masse salariale BIATSS titulaires et contractuels</t>
  </si>
  <si>
    <t>dépenses de fonctionnement par étudiant</t>
  </si>
  <si>
    <t>données : 2010 - 2011</t>
  </si>
  <si>
    <t>nombre d'heures ETD effectuées par les PR et MCF (tit + contract)</t>
  </si>
  <si>
    <t>nombre d'heures ETD effectuées par les PRAG et PRCE (tit + contract)</t>
  </si>
  <si>
    <t xml:space="preserve">nombre d'heures ETD effectuées par les PAST, ATER, ML, doctorants contractuels </t>
  </si>
  <si>
    <t>nombre d'ens contractuels type 2nd degré</t>
  </si>
  <si>
    <t>surface unité de recherche en m² déclarés</t>
  </si>
  <si>
    <t>Pôle IAEM</t>
  </si>
  <si>
    <t>Dép. communes</t>
  </si>
  <si>
    <t>données établissement 2011</t>
  </si>
  <si>
    <t>Recettes d'apprentissage</t>
  </si>
  <si>
    <t>masse salariale directe (y compris masse salariale mandatée sur l'unité [personnels contractuels])</t>
  </si>
  <si>
    <t>nombre de vacataires exterieurs</t>
  </si>
  <si>
    <t xml:space="preserve">nombre d'heures ETD effectuées par les vacataires extérieurs </t>
  </si>
  <si>
    <t>nombre d'enseignants d'autres composantes</t>
  </si>
  <si>
    <t>nombre d'heures ETD effectuées par les enseignants d'autres composantes</t>
  </si>
  <si>
    <t>UFR CONNAISSANCE DE L'HOMME</t>
  </si>
  <si>
    <t>UFR SCIENCES DU LANGAGE</t>
  </si>
  <si>
    <t>UFR SCIENCES HISTORIQUES GEOGRAPHIQUES</t>
  </si>
  <si>
    <t>UFR SCIENCES HUMAINES ET ARTS</t>
  </si>
  <si>
    <t>CD HOMME</t>
  </si>
  <si>
    <t>LANGAGE NANCY</t>
  </si>
  <si>
    <t>HISTOIRE GEO</t>
  </si>
  <si>
    <t>SHA</t>
  </si>
  <si>
    <t>Collegium SHS</t>
  </si>
  <si>
    <t>Total Collegium SHS</t>
  </si>
  <si>
    <t>TOTAL Pôle Scientifique TELL</t>
  </si>
  <si>
    <t>masse salariale Enseignants contractuels</t>
  </si>
  <si>
    <t>masse salariale Enseignant</t>
  </si>
  <si>
    <t>masse salariale BIATSS titulaires</t>
  </si>
  <si>
    <t>masse salariale BIATSS contractuels</t>
  </si>
  <si>
    <t>masse salariale BIATSS</t>
  </si>
  <si>
    <t>Pôle A2F</t>
  </si>
  <si>
    <t>Pôle BMS</t>
  </si>
  <si>
    <t>Pôle CLCS</t>
  </si>
  <si>
    <t>Pôle CPM</t>
  </si>
  <si>
    <t>Pôle EMPP</t>
  </si>
  <si>
    <t>Pôle OTELO</t>
  </si>
  <si>
    <t>Pôle M4</t>
  </si>
  <si>
    <t>Pôle SJPEG</t>
  </si>
  <si>
    <t>Pôle TELL</t>
  </si>
  <si>
    <t>collègium : SHS</t>
  </si>
  <si>
    <t>masse salariale Enseignants titulaires</t>
  </si>
  <si>
    <t>masse salariale Enseignants</t>
  </si>
  <si>
    <t>PR Titulaire</t>
  </si>
  <si>
    <t>PR Non Titulaire</t>
  </si>
  <si>
    <t>MCF Titulaire</t>
  </si>
  <si>
    <t>MCF Non Titulaire</t>
  </si>
  <si>
    <t>ENSEIGNANTS Titulaire</t>
  </si>
  <si>
    <t>CHERCHEUR</t>
  </si>
  <si>
    <t>DOCTORANT</t>
  </si>
  <si>
    <t>POLE CPM</t>
  </si>
  <si>
    <t>ENSEIGNANTS Non Titulaire</t>
  </si>
  <si>
    <t>LECTEURS</t>
  </si>
  <si>
    <t>MAÎTRES DE LANGUE</t>
  </si>
  <si>
    <t>Masse salariale</t>
  </si>
  <si>
    <t>ETPT</t>
  </si>
  <si>
    <t>H/E théorique    H/E Réel</t>
  </si>
  <si>
    <t>Potentiel            CC</t>
  </si>
  <si>
    <t>POLE TELL</t>
  </si>
  <si>
    <t>POLE A2F</t>
  </si>
  <si>
    <t>POLE BMS</t>
  </si>
  <si>
    <t>POLE CLCS</t>
  </si>
  <si>
    <t>POLE EMPP</t>
  </si>
  <si>
    <t>POLE GEOSCIENCES</t>
  </si>
  <si>
    <t>POLE IAEM</t>
  </si>
  <si>
    <t>POLE M4</t>
  </si>
  <si>
    <t>POLE SJPEG</t>
  </si>
  <si>
    <t>Total Autres subv°</t>
  </si>
  <si>
    <t xml:space="preserve"> dont HC</t>
  </si>
  <si>
    <t>Capacité d'autofinancement</t>
  </si>
  <si>
    <t>Marge sur coûts</t>
  </si>
  <si>
    <t>TOTAL ÉTABLISSEMENT</t>
  </si>
  <si>
    <t>TOTAL ECOLES DOCTORALES</t>
  </si>
  <si>
    <t>STRUCTURES EXTÉRIEURES DE RECHERCHE</t>
  </si>
  <si>
    <t>TOTAL STRUCTURES EXTÉRIEURES DE RECHERCHE</t>
  </si>
  <si>
    <t>ÉCOLES DOCTORALES</t>
  </si>
  <si>
    <t>prestations de recehrche</t>
  </si>
  <si>
    <t>Santé</t>
  </si>
  <si>
    <t>Activité physique et sportive</t>
  </si>
  <si>
    <t>Niveau établissement</t>
  </si>
  <si>
    <t>Recettes directes</t>
  </si>
  <si>
    <t>Part dans l’établissement</t>
  </si>
  <si>
    <t>Dépenses directes</t>
  </si>
  <si>
    <t>Besoin ou capacité de financement</t>
  </si>
  <si>
    <t>collégiums</t>
  </si>
  <si>
    <t>Part relative</t>
  </si>
  <si>
    <t>Recettes directes par enseignant-chercheur</t>
  </si>
  <si>
    <t>Recettes directes par étudiant</t>
  </si>
  <si>
    <t>nombre d'enseignants-chercheurs</t>
  </si>
  <si>
    <t>nombre d'étudiants</t>
  </si>
  <si>
    <t>Dépenses communes</t>
  </si>
  <si>
    <t>Total formation</t>
  </si>
  <si>
    <t>vérification</t>
  </si>
  <si>
    <t>Droits d’inscription</t>
  </si>
  <si>
    <t>Part  relative</t>
  </si>
  <si>
    <t>Taxe d’apprentissage</t>
  </si>
  <si>
    <t>Autres ressources propres</t>
  </si>
  <si>
    <t>nombre d'enseignants-chercheurs et enseignants</t>
  </si>
  <si>
    <t>formation continue par enseignant-chercheur et enseignants</t>
  </si>
  <si>
    <t>nombre d'HETD réalisées</t>
  </si>
  <si>
    <t>nombre HC théoriques</t>
  </si>
  <si>
    <t>nombre HC réelles</t>
  </si>
  <si>
    <t>potentiel enseignant/ charge d'enseignement réelle</t>
  </si>
  <si>
    <t>taux de réalisation des eneignements</t>
  </si>
  <si>
    <t>H/Etudiants réel</t>
  </si>
  <si>
    <t>H/Etudiants théorique</t>
  </si>
  <si>
    <t>potentiel enseignant/ charge d'enseignement théorique (taux de couverture)</t>
  </si>
  <si>
    <t>charge d'enseignement théorique en HETD</t>
  </si>
  <si>
    <t>potentiel enseignant</t>
  </si>
  <si>
    <t>nombre de BIATS</t>
  </si>
  <si>
    <t>Dépenses directes par étudiant</t>
  </si>
  <si>
    <t>dépenses communes</t>
  </si>
  <si>
    <t>Masse salariale enseignants</t>
  </si>
  <si>
    <t>Masse salariale BIATSS</t>
  </si>
  <si>
    <t>vérifications</t>
  </si>
  <si>
    <t>Besoin de financement</t>
  </si>
  <si>
    <t>Besoin de financement par étudiant</t>
  </si>
  <si>
    <t>Recherche par pôles scientifiques</t>
  </si>
  <si>
    <t>part des surfaces du site</t>
  </si>
  <si>
    <t>recettes directes</t>
  </si>
  <si>
    <t>part des recettes directes du site</t>
  </si>
  <si>
    <t>part des ANR du site</t>
  </si>
  <si>
    <t>subventions</t>
  </si>
  <si>
    <t>part des subventions du site</t>
  </si>
  <si>
    <t>ressources propres</t>
  </si>
  <si>
    <t>part des ressources propres du site</t>
  </si>
  <si>
    <t>part des dépenses directes du site</t>
  </si>
  <si>
    <t>besoin de financement résiduel</t>
  </si>
  <si>
    <t>Investissement</t>
  </si>
  <si>
    <t>part des investissements du site</t>
  </si>
  <si>
    <t>masses salariale EC et BIATS</t>
  </si>
  <si>
    <t>dépenses de fonctionnement hors infrastructure</t>
  </si>
  <si>
    <t xml:space="preserve">dépenses directes par EC </t>
  </si>
  <si>
    <t>Total recherche</t>
  </si>
  <si>
    <t>pôles scientifiques</t>
  </si>
  <si>
    <t>nombre ETP d'enseignants-chercheurs et enseignants</t>
  </si>
  <si>
    <t>besoin de financement par ETP enseignant-chercheur</t>
  </si>
  <si>
    <t>étudiants/ enseignants</t>
  </si>
  <si>
    <t>axes stratégiques</t>
  </si>
  <si>
    <t>coefficient multiplicateur</t>
  </si>
  <si>
    <t>données</t>
  </si>
  <si>
    <t>autres dépenses de fonctionnement</t>
  </si>
  <si>
    <t>dont formation continue</t>
  </si>
  <si>
    <t>dont autres ressources propres</t>
  </si>
  <si>
    <t>Recettes directes de la formation</t>
  </si>
  <si>
    <t>Dépenses directes de la formation</t>
  </si>
  <si>
    <t>dont masse salariale enseignants</t>
  </si>
  <si>
    <t>dont masse salariale BIATSS</t>
  </si>
  <si>
    <t>dont autres dépenses de fonctionnement</t>
  </si>
  <si>
    <t>valeur supérieure</t>
  </si>
  <si>
    <t>valeur inférieure</t>
  </si>
  <si>
    <t>besoin de financement par enseignant-chercheur et enseignant</t>
  </si>
  <si>
    <t>recettes directes par EC et enseignant</t>
  </si>
  <si>
    <t>besoin de financement par étudiant</t>
  </si>
  <si>
    <t>besoin de financement par heure d'enseignement</t>
  </si>
  <si>
    <t xml:space="preserve">étudiants/ ETP enseignants </t>
  </si>
  <si>
    <t>Cartographie des activités de l'université de Bordeaux Année 2012</t>
  </si>
  <si>
    <t>College 1</t>
  </si>
  <si>
    <t xml:space="preserve">Droits d'inscription </t>
  </si>
  <si>
    <t>College 2</t>
  </si>
  <si>
    <t>collège 1</t>
  </si>
  <si>
    <t>collège 2</t>
  </si>
  <si>
    <t>Total Collège 3</t>
  </si>
  <si>
    <t>collège 3</t>
  </si>
  <si>
    <t>Total Collège 4</t>
  </si>
  <si>
    <t>Formation dépenses communes COLLEGE 4</t>
  </si>
  <si>
    <t>collège 4</t>
  </si>
  <si>
    <t>Formation dépenses communes COLLEGE 5</t>
  </si>
  <si>
    <t>collège 5</t>
  </si>
  <si>
    <t>collège 6</t>
  </si>
  <si>
    <t>Total College 7</t>
  </si>
  <si>
    <t>Formation dépenses communes COLLEGE 7</t>
  </si>
  <si>
    <t>collège 7</t>
  </si>
  <si>
    <t>Total SERVICES MUTUALISÉS 1</t>
  </si>
  <si>
    <t xml:space="preserve">Total </t>
  </si>
  <si>
    <t>SERVICES MUTUALISÉS 1</t>
  </si>
  <si>
    <t>SERVICES MUTUALISES 2</t>
  </si>
  <si>
    <t>SERVVICES MUTUALISES 2</t>
  </si>
  <si>
    <t>SERVICES MUTUALISÉS 2</t>
  </si>
  <si>
    <t>SERVICES MUTUALISÉS 3</t>
  </si>
  <si>
    <t>SERVICES MUTUALISES 3</t>
  </si>
  <si>
    <t>SERVVICES MUTUALISES 3</t>
  </si>
  <si>
    <t>nombre d'heures effectuées</t>
  </si>
  <si>
    <t xml:space="preserve">nombre d'heures effectuées </t>
  </si>
  <si>
    <t xml:space="preserve">Dépenses directes par heures effectuées </t>
  </si>
  <si>
    <t>Besoin de financement par heures d'enseignement</t>
  </si>
  <si>
    <t xml:space="preserve">Total formation </t>
  </si>
  <si>
    <t>Handicap</t>
  </si>
  <si>
    <t>Culture</t>
  </si>
  <si>
    <t>TOTAL ETUDIANTE</t>
  </si>
  <si>
    <t>Vie étudiante</t>
  </si>
  <si>
    <t>FONDATION</t>
  </si>
  <si>
    <t>PRESIDENCE</t>
  </si>
  <si>
    <t>données Pôle 1 année 2012</t>
  </si>
  <si>
    <t>TOTAL Pôle S1</t>
  </si>
  <si>
    <t>Recherche dépenses communes POLE 1</t>
  </si>
  <si>
    <t xml:space="preserve">surface unité de recherche en m² </t>
  </si>
  <si>
    <t>Pôle 1</t>
  </si>
  <si>
    <t>pôle 1</t>
  </si>
  <si>
    <t>données Pôle 2 année 2012</t>
  </si>
  <si>
    <t>TOTAL Pôle Scientifique 2</t>
  </si>
  <si>
    <t>Pôle 2</t>
  </si>
  <si>
    <t>pôle 2</t>
  </si>
  <si>
    <t>données Pôle 3 année 2012</t>
  </si>
  <si>
    <t>TOTAL Pôle 3</t>
  </si>
  <si>
    <t>Pôle 3</t>
  </si>
  <si>
    <t>pôle 3</t>
  </si>
  <si>
    <t>données Pôle 4 année 2012</t>
  </si>
  <si>
    <t>TOTAL Pôle Scientifique 4</t>
  </si>
  <si>
    <t>Recherche dépenses communes POLE 4</t>
  </si>
  <si>
    <t>Pôle 4</t>
  </si>
  <si>
    <t>pôle 4</t>
  </si>
  <si>
    <t>données Pôle 5 année 2012</t>
  </si>
  <si>
    <t>TOTAL Pôle 5</t>
  </si>
  <si>
    <t>Pôle 5</t>
  </si>
  <si>
    <t>pôle 5</t>
  </si>
  <si>
    <t>données Pôle 6 année 2012</t>
  </si>
  <si>
    <t>TOTAL Pôle 6</t>
  </si>
  <si>
    <t xml:space="preserve">notation AERES </t>
  </si>
  <si>
    <t>Pôle 6</t>
  </si>
  <si>
    <t>pôle 6</t>
  </si>
  <si>
    <t>Recherche dépenses communes POLE 2</t>
  </si>
  <si>
    <t>Recherche dépenses communes POLE 3</t>
  </si>
  <si>
    <t>Recherche dépenses communes POLE 5</t>
  </si>
  <si>
    <t>données Pôle 7 année 2012</t>
  </si>
  <si>
    <t>TOTAL Pôle 7</t>
  </si>
  <si>
    <t>Recherche dépenses communes POLE 6</t>
  </si>
  <si>
    <t>Pôle 7</t>
  </si>
  <si>
    <t>données Pôle 8 année 2012</t>
  </si>
  <si>
    <t>Recherche dépenses communes POLE 8</t>
  </si>
  <si>
    <t>TOTAL Pôle 8</t>
  </si>
  <si>
    <t>Pôle 8</t>
  </si>
  <si>
    <t>pôle 7</t>
  </si>
  <si>
    <t>pôle 8</t>
  </si>
  <si>
    <t>données Pôle 9 année 2012</t>
  </si>
  <si>
    <t>TOTAL Pôle 9</t>
  </si>
  <si>
    <t>Recherche dépenses communes POLE 9</t>
  </si>
  <si>
    <t>Pôle 9</t>
  </si>
  <si>
    <t>données Pôle 10 année 2012</t>
  </si>
  <si>
    <t>Recherche dépenses communes POLE 10</t>
  </si>
  <si>
    <t>Pôle 10</t>
  </si>
  <si>
    <t>données Ecoles doctorales année 2012</t>
  </si>
  <si>
    <t>données Structures extérieures année 2012</t>
  </si>
  <si>
    <t>Total université</t>
  </si>
  <si>
    <t>enseignants-chercheurs</t>
  </si>
  <si>
    <t>part des enseignants- chercheurs du site</t>
  </si>
  <si>
    <t>BIATS recherche</t>
  </si>
  <si>
    <t>part des BIATS du site</t>
  </si>
  <si>
    <t>BIATS par EC</t>
  </si>
  <si>
    <t>surfaces recherche université</t>
  </si>
  <si>
    <t xml:space="preserve">surfaces par EC </t>
  </si>
  <si>
    <t xml:space="preserve">recettes directes par EC </t>
  </si>
  <si>
    <t>ANR par EC</t>
  </si>
  <si>
    <t>subventions par enseignant-chercheur</t>
  </si>
  <si>
    <t xml:space="preserve">ressources propres par EC </t>
  </si>
  <si>
    <t>besoin de financement résiduel par EC</t>
  </si>
  <si>
    <t>dépenses d'investissement par EC</t>
  </si>
  <si>
    <t>étudiants/ ETP enseignants</t>
  </si>
  <si>
    <t>dont droits d’inscription</t>
  </si>
  <si>
    <t>dont taxe d’apprentissage</t>
  </si>
  <si>
    <t xml:space="preserve">dont heures complémentaires </t>
  </si>
  <si>
    <t>Total Collège 1</t>
  </si>
  <si>
    <t>Formation dépenses communes COLLEGE 1</t>
  </si>
  <si>
    <t>composante 1</t>
  </si>
  <si>
    <t>composante 2</t>
  </si>
  <si>
    <t>composante 3</t>
  </si>
  <si>
    <t>composante 4</t>
  </si>
  <si>
    <t>composante 5</t>
  </si>
  <si>
    <t>composante 6</t>
  </si>
  <si>
    <t>composante 8</t>
  </si>
  <si>
    <t>composante 9</t>
  </si>
  <si>
    <t>composante 10</t>
  </si>
  <si>
    <t>composante 7</t>
  </si>
  <si>
    <t>Formation dépenses communes COLLEGE 2</t>
  </si>
  <si>
    <t>Formation dépenses communes COLLEGE 3</t>
  </si>
  <si>
    <t>comosante 2</t>
  </si>
  <si>
    <t>Total Collège 5</t>
  </si>
  <si>
    <t>Formation dépenses communes COLLEGE 6</t>
  </si>
  <si>
    <t>Total Collège 6</t>
  </si>
  <si>
    <t>service mutualisé 1</t>
  </si>
  <si>
    <t>service mutualisé 2</t>
  </si>
  <si>
    <t>service mutualisé 3</t>
  </si>
  <si>
    <t>Direction 1</t>
  </si>
  <si>
    <t>Direction 2</t>
  </si>
  <si>
    <t>Direction 3</t>
  </si>
  <si>
    <t>Direction 4</t>
  </si>
  <si>
    <t>statut de la structure</t>
  </si>
  <si>
    <t>subventions spécifiques de l'Etat</t>
  </si>
  <si>
    <t>subvention spécifique Etat</t>
  </si>
  <si>
    <t>Activités physiques et sportives</t>
  </si>
  <si>
    <t>nombre d'enseignants-chercheurs et enseignants en ETPT</t>
  </si>
  <si>
    <t>nombre de BIATS par ETPT enseignant-chercheur et enseignant</t>
  </si>
  <si>
    <t>étudiants/ETPT enseignants</t>
  </si>
  <si>
    <t>BIATSS cat. A en ETPT</t>
  </si>
  <si>
    <t>BIATSS cat. B en ETPT</t>
  </si>
  <si>
    <t>BIATSS cat. C en ETPT</t>
  </si>
  <si>
    <t>BIATSS contractuels niveau cat. A en ETPT</t>
  </si>
  <si>
    <t>BIATSS contractuels niveau cat. B en ETPT</t>
  </si>
  <si>
    <t>BIATSS contractuels niveau cat. C en ETPT</t>
  </si>
  <si>
    <t>nombre de BIATSS soutien à la formation cat. A en ETPT</t>
  </si>
  <si>
    <t>nombre de BIATSS soutien à la formation cat. B en ETPT</t>
  </si>
  <si>
    <t>nombre de BIATSS soutien à la formation cat. C en ETPT</t>
  </si>
  <si>
    <t>nombre de BIATSS contractuels soutien à la formation niveau cat. A en ETPT</t>
  </si>
  <si>
    <t>nombre de BIATSS contractuels soutien à la formation niveau cat. B en ETPT</t>
  </si>
  <si>
    <t>nombre de BIATSS contractuels soutien à la formation niveau cat. C en ETPT</t>
  </si>
  <si>
    <t>Subventions hors DGF</t>
  </si>
  <si>
    <t>Autres dépenses de fonctionnement (hors fluides et entretien des locaux)</t>
  </si>
  <si>
    <t>Besoin de financement résiduel/ dépenses directes</t>
  </si>
  <si>
    <t>Collège 1</t>
  </si>
  <si>
    <t>total collège 2</t>
  </si>
  <si>
    <t>dont HC</t>
  </si>
  <si>
    <t>dont Contrats étudiants</t>
  </si>
  <si>
    <t>données pédagogiques : 2011 - 2012, données financières : 2012</t>
  </si>
  <si>
    <t>données établissement 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</si>
</sst>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6" formatCode="#,##0\ &quot;€&quot;;[Red]\-#,##0\ &quot;€&quot;"/>
    <numFmt numFmtId="43" formatCode="_-* #,##0.00\ _€_-;\-* #,##0.00\ _€_-;_-* &quot;-&quot;??\ _€_-;_-@_-"/>
    <numFmt numFmtId="164" formatCode="_-* #,##0\ _€_-;\-* #,##0\ _€_-;_-* &quot;-&quot;??\ _€_-;_-@_-"/>
    <numFmt numFmtId="165" formatCode="#,##0\ &quot;€&quot;"/>
    <numFmt numFmtId="166" formatCode="#,##0.00\ &quot;€&quot;"/>
    <numFmt numFmtId="167" formatCode="_-* #,##0.00\ [$€-40C]_-;\-* #,##0.00\ [$€-40C]_-;_-* &quot;-&quot;??\ [$€-40C]_-;_-@_-"/>
    <numFmt numFmtId="168" formatCode="#,##0\ _€"/>
    <numFmt numFmtId="169" formatCode="0.0%"/>
    <numFmt numFmtId="170" formatCode="#,##0_ ;\-#,##0\ "/>
    <numFmt numFmtId="171" formatCode="0.0"/>
    <numFmt numFmtId="172" formatCode="#,##0.0"/>
  </numFmts>
  <fonts count="60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0"/>
      <name val="Arial"/>
      <family val="2"/>
    </font>
    <font>
      <sz val="7"/>
      <name val="Arial"/>
      <family val="2"/>
    </font>
    <font>
      <sz val="9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i/>
      <sz val="7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b/>
      <sz val="10"/>
      <color indexed="9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0"/>
      <color indexed="49"/>
      <name val="Arial"/>
      <family val="2"/>
    </font>
    <font>
      <b/>
      <i/>
      <sz val="10"/>
      <color indexed="49"/>
      <name val="Arial"/>
      <family val="2"/>
    </font>
    <font>
      <sz val="10"/>
      <color indexed="49"/>
      <name val="Arial"/>
      <family val="2"/>
    </font>
    <font>
      <sz val="11"/>
      <name val="Calibri"/>
      <family val="2"/>
    </font>
    <font>
      <i/>
      <sz val="10"/>
      <color indexed="49"/>
      <name val="Arial"/>
      <family val="2"/>
    </font>
    <font>
      <i/>
      <sz val="12"/>
      <name val="Arial"/>
      <family val="2"/>
    </font>
    <font>
      <sz val="8"/>
      <color indexed="63"/>
      <name val="Arial"/>
      <family val="2"/>
    </font>
    <font>
      <b/>
      <sz val="9"/>
      <color indexed="81"/>
      <name val="Tahoma"/>
      <family val="2"/>
    </font>
    <font>
      <b/>
      <sz val="7"/>
      <name val="Arial"/>
      <family val="2"/>
    </font>
    <font>
      <b/>
      <i/>
      <sz val="8"/>
      <name val="Arial"/>
      <family val="2"/>
    </font>
    <font>
      <sz val="10"/>
      <color indexed="9"/>
      <name val="Arial"/>
      <family val="2"/>
    </font>
    <font>
      <b/>
      <sz val="10"/>
      <color indexed="9"/>
      <name val="Arial"/>
      <family val="2"/>
    </font>
    <font>
      <sz val="9"/>
      <color indexed="63"/>
      <name val="Arial"/>
      <family val="2"/>
    </font>
    <font>
      <b/>
      <sz val="8"/>
      <color indexed="63"/>
      <name val="Arial"/>
      <family val="2"/>
    </font>
    <font>
      <sz val="10"/>
      <color indexed="63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Arial"/>
    </font>
    <font>
      <sz val="8"/>
      <name val="Arial"/>
    </font>
    <font>
      <b/>
      <sz val="8"/>
      <name val="Arial"/>
      <family val="2"/>
    </font>
    <font>
      <b/>
      <sz val="8"/>
      <name val="Arial"/>
    </font>
    <font>
      <b/>
      <sz val="9"/>
      <name val="Arial"/>
    </font>
    <font>
      <sz val="10"/>
      <color indexed="10"/>
      <name val="Arial"/>
    </font>
    <font>
      <b/>
      <sz val="10"/>
      <name val="Arial"/>
    </font>
    <font>
      <sz val="10"/>
      <name val="Arial"/>
    </font>
    <font>
      <i/>
      <sz val="10"/>
      <name val="Arial"/>
    </font>
    <font>
      <b/>
      <i/>
      <sz val="10"/>
      <name val="Arial"/>
    </font>
    <font>
      <sz val="10"/>
      <name val="Arial"/>
    </font>
    <font>
      <b/>
      <sz val="9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9"/>
        <bgColor indexed="63"/>
      </patternFill>
    </fill>
    <fill>
      <patternFill patternType="solid">
        <fgColor indexed="5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5"/>
        <bgColor indexed="64"/>
      </patternFill>
    </fill>
  </fills>
  <borders count="14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/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64"/>
      </right>
      <top/>
      <bottom style="thin">
        <color indexed="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64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64"/>
      </top>
      <bottom style="thin">
        <color indexed="9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57"/>
      </right>
      <top style="thin">
        <color indexed="57"/>
      </top>
      <bottom style="thin">
        <color indexed="57"/>
      </bottom>
      <diagonal/>
    </border>
    <border>
      <left style="thin">
        <color indexed="57"/>
      </left>
      <right style="thin">
        <color indexed="57"/>
      </right>
      <top style="thin">
        <color indexed="57"/>
      </top>
      <bottom style="thin">
        <color indexed="57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57"/>
      </right>
      <top style="thin">
        <color indexed="57"/>
      </top>
      <bottom/>
      <diagonal/>
    </border>
    <border>
      <left style="thin">
        <color indexed="57"/>
      </left>
      <right style="thin">
        <color indexed="57"/>
      </right>
      <top style="thin">
        <color indexed="57"/>
      </top>
      <bottom/>
      <diagonal/>
    </border>
    <border>
      <left style="thin">
        <color indexed="57"/>
      </left>
      <right/>
      <top style="thin">
        <color indexed="57"/>
      </top>
      <bottom style="thin">
        <color indexed="5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3"/>
      </left>
      <right/>
      <top style="thin">
        <color indexed="63"/>
      </top>
      <bottom style="thin">
        <color indexed="63"/>
      </bottom>
      <diagonal/>
    </border>
    <border>
      <left style="medium">
        <color indexed="63"/>
      </left>
      <right/>
      <top style="thin">
        <color indexed="63"/>
      </top>
      <bottom style="medium">
        <color indexed="63"/>
      </bottom>
      <diagonal/>
    </border>
    <border>
      <left style="medium">
        <color indexed="63"/>
      </left>
      <right/>
      <top style="medium">
        <color indexed="63"/>
      </top>
      <bottom style="medium">
        <color indexed="63"/>
      </bottom>
      <diagonal/>
    </border>
    <border>
      <left style="medium">
        <color indexed="63"/>
      </left>
      <right/>
      <top/>
      <bottom style="thin">
        <color indexed="63"/>
      </bottom>
      <diagonal/>
    </border>
    <border>
      <left style="medium">
        <color indexed="63"/>
      </left>
      <right style="medium">
        <color indexed="63"/>
      </right>
      <top style="medium">
        <color indexed="63"/>
      </top>
      <bottom/>
      <diagonal/>
    </border>
    <border>
      <left/>
      <right style="thin">
        <color indexed="63"/>
      </right>
      <top style="medium">
        <color indexed="63"/>
      </top>
      <bottom/>
      <diagonal/>
    </border>
    <border>
      <left style="thin">
        <color indexed="63"/>
      </left>
      <right style="thin">
        <color indexed="63"/>
      </right>
      <top style="medium">
        <color indexed="63"/>
      </top>
      <bottom/>
      <diagonal/>
    </border>
    <border>
      <left style="thin">
        <color indexed="63"/>
      </left>
      <right style="medium">
        <color indexed="63"/>
      </right>
      <top style="medium">
        <color indexed="63"/>
      </top>
      <bottom/>
      <diagonal/>
    </border>
    <border>
      <left style="thin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thin">
        <color indexed="63"/>
      </left>
      <right style="medium">
        <color indexed="63"/>
      </right>
      <top style="medium">
        <color indexed="63"/>
      </top>
      <bottom style="medium">
        <color indexed="63"/>
      </bottom>
      <diagonal/>
    </border>
    <border>
      <left/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medium">
        <color indexed="63"/>
      </left>
      <right style="medium">
        <color indexed="63"/>
      </right>
      <top style="medium">
        <color indexed="63"/>
      </top>
      <bottom style="medium">
        <color indexed="63"/>
      </bottom>
      <diagonal/>
    </border>
    <border>
      <left style="medium">
        <color indexed="63"/>
      </left>
      <right/>
      <top/>
      <bottom style="medium">
        <color indexed="63"/>
      </bottom>
      <diagonal/>
    </border>
    <border>
      <left style="medium">
        <color indexed="63"/>
      </left>
      <right style="medium">
        <color indexed="63"/>
      </right>
      <top style="thin">
        <color indexed="63"/>
      </top>
      <bottom style="medium">
        <color indexed="63"/>
      </bottom>
      <diagonal/>
    </border>
    <border>
      <left style="medium">
        <color indexed="63"/>
      </left>
      <right style="medium">
        <color indexed="63"/>
      </right>
      <top/>
      <bottom style="medium">
        <color indexed="63"/>
      </bottom>
      <diagonal/>
    </border>
    <border>
      <left style="medium">
        <color indexed="63"/>
      </left>
      <right style="medium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3"/>
      </left>
      <right style="medium">
        <color indexed="63"/>
      </right>
      <top/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9"/>
      </top>
      <bottom style="thin">
        <color indexed="64"/>
      </bottom>
      <diagonal/>
    </border>
    <border>
      <left/>
      <right style="thin">
        <color indexed="64"/>
      </right>
      <top style="thin">
        <color indexed="9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/>
      <bottom style="thin">
        <color indexed="9"/>
      </bottom>
      <diagonal/>
    </border>
    <border>
      <left/>
      <right style="thin">
        <color indexed="64"/>
      </right>
      <top/>
      <bottom style="thin">
        <color indexed="9"/>
      </bottom>
      <diagonal/>
    </border>
    <border>
      <left style="thin">
        <color indexed="64"/>
      </left>
      <right/>
      <top style="thin">
        <color indexed="64"/>
      </top>
      <bottom style="thin">
        <color indexed="9"/>
      </bottom>
      <diagonal/>
    </border>
    <border>
      <left/>
      <right style="thin">
        <color indexed="64"/>
      </right>
      <top style="thin">
        <color indexed="64"/>
      </top>
      <bottom style="thin">
        <color indexed="9"/>
      </bottom>
      <diagonal/>
    </border>
    <border>
      <left/>
      <right style="thin">
        <color indexed="64"/>
      </right>
      <top style="thin">
        <color indexed="9"/>
      </top>
      <bottom/>
      <diagonal/>
    </border>
    <border>
      <left style="thin">
        <color indexed="9"/>
      </left>
      <right style="thin">
        <color indexed="64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9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3"/>
      </right>
      <top style="medium">
        <color indexed="64"/>
      </top>
      <bottom style="thin">
        <color indexed="64"/>
      </bottom>
      <diagonal/>
    </border>
    <border>
      <left style="thin">
        <color indexed="63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3"/>
      </right>
      <top style="medium">
        <color indexed="64"/>
      </top>
      <bottom style="thin">
        <color indexed="64"/>
      </bottom>
      <diagonal/>
    </border>
  </borders>
  <cellStyleXfs count="50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8" fillId="3" borderId="0" applyNumberFormat="0" applyBorder="0" applyAlignment="0" applyProtection="0"/>
    <xf numFmtId="0" fontId="5" fillId="20" borderId="1" applyNumberFormat="0" applyAlignment="0" applyProtection="0"/>
    <xf numFmtId="0" fontId="19" fillId="21" borderId="2" applyNumberFormat="0" applyAlignment="0" applyProtection="0"/>
    <xf numFmtId="0" fontId="13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7" fillId="7" borderId="1" applyNumberFormat="0" applyAlignment="0" applyProtection="0"/>
    <xf numFmtId="0" fontId="6" fillId="0" borderId="6" applyNumberFormat="0" applyFill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" fillId="22" borderId="0" applyNumberFormat="0" applyBorder="0" applyAlignment="0" applyProtection="0"/>
    <xf numFmtId="0" fontId="10" fillId="0" borderId="0"/>
    <xf numFmtId="0" fontId="1" fillId="0" borderId="0"/>
    <xf numFmtId="0" fontId="1" fillId="0" borderId="0"/>
    <xf numFmtId="0" fontId="1" fillId="23" borderId="7" applyNumberFormat="0" applyFont="0" applyAlignment="0" applyProtection="0"/>
    <xf numFmtId="0" fontId="12" fillId="20" borderId="8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4" fillId="0" borderId="0" applyNumberFormat="0" applyFill="0" applyBorder="0" applyAlignment="0" applyProtection="0"/>
  </cellStyleXfs>
  <cellXfs count="1777">
    <xf numFmtId="0" fontId="0" fillId="0" borderId="0" xfId="0"/>
    <xf numFmtId="0" fontId="0" fillId="24" borderId="10" xfId="0" applyFill="1" applyBorder="1"/>
    <xf numFmtId="0" fontId="0" fillId="0" borderId="10" xfId="0" applyBorder="1"/>
    <xf numFmtId="0" fontId="21" fillId="24" borderId="10" xfId="0" applyFont="1" applyFill="1" applyBorder="1" applyAlignment="1">
      <alignment vertical="center" wrapText="1"/>
    </xf>
    <xf numFmtId="0" fontId="21" fillId="0" borderId="10" xfId="0" applyFont="1" applyBorder="1" applyAlignment="1">
      <alignment vertical="center" wrapText="1"/>
    </xf>
    <xf numFmtId="0" fontId="22" fillId="24" borderId="10" xfId="0" applyNumberFormat="1" applyFont="1" applyFill="1" applyBorder="1"/>
    <xf numFmtId="0" fontId="21" fillId="24" borderId="10" xfId="0" applyNumberFormat="1" applyFont="1" applyFill="1" applyBorder="1"/>
    <xf numFmtId="0" fontId="21" fillId="0" borderId="10" xfId="0" applyNumberFormat="1" applyFont="1" applyBorder="1"/>
    <xf numFmtId="0" fontId="22" fillId="24" borderId="10" xfId="0" applyFont="1" applyFill="1" applyBorder="1"/>
    <xf numFmtId="0" fontId="21" fillId="24" borderId="10" xfId="0" applyFont="1" applyFill="1" applyBorder="1"/>
    <xf numFmtId="0" fontId="21" fillId="0" borderId="10" xfId="0" applyFont="1" applyBorder="1"/>
    <xf numFmtId="3" fontId="22" fillId="24" borderId="10" xfId="0" applyNumberFormat="1" applyFont="1" applyFill="1" applyBorder="1"/>
    <xf numFmtId="3" fontId="21" fillId="24" borderId="10" xfId="0" applyNumberFormat="1" applyFont="1" applyFill="1" applyBorder="1"/>
    <xf numFmtId="3" fontId="21" fillId="0" borderId="10" xfId="0" applyNumberFormat="1" applyFont="1" applyBorder="1"/>
    <xf numFmtId="0" fontId="22" fillId="24" borderId="11" xfId="0" applyFont="1" applyFill="1" applyBorder="1" applyAlignment="1">
      <alignment horizontal="center"/>
    </xf>
    <xf numFmtId="0" fontId="22" fillId="24" borderId="12" xfId="0" applyFont="1" applyFill="1" applyBorder="1" applyAlignment="1">
      <alignment horizontal="center"/>
    </xf>
    <xf numFmtId="3" fontId="0" fillId="24" borderId="10" xfId="0" applyNumberFormat="1" applyFill="1" applyBorder="1" applyAlignment="1">
      <alignment horizontal="right" indent="1"/>
    </xf>
    <xf numFmtId="3" fontId="0" fillId="0" borderId="10" xfId="0" applyNumberFormat="1" applyBorder="1" applyAlignment="1">
      <alignment horizontal="right" indent="1"/>
    </xf>
    <xf numFmtId="3" fontId="0" fillId="24" borderId="10" xfId="0" applyNumberFormat="1" applyFill="1" applyBorder="1" applyAlignment="1">
      <alignment horizontal="right" vertical="center" wrapText="1" indent="1"/>
    </xf>
    <xf numFmtId="0" fontId="0" fillId="24" borderId="10" xfId="0" applyFill="1" applyBorder="1" applyAlignment="1">
      <alignment vertical="center" wrapText="1"/>
    </xf>
    <xf numFmtId="3" fontId="0" fillId="0" borderId="13" xfId="0" applyNumberFormat="1" applyBorder="1" applyAlignment="1">
      <alignment horizontal="right" indent="1"/>
    </xf>
    <xf numFmtId="3" fontId="0" fillId="0" borderId="14" xfId="0" applyNumberFormat="1" applyBorder="1" applyAlignment="1">
      <alignment horizontal="right" indent="1"/>
    </xf>
    <xf numFmtId="3" fontId="0" fillId="0" borderId="15" xfId="0" applyNumberFormat="1" applyBorder="1" applyAlignment="1">
      <alignment horizontal="right" indent="1"/>
    </xf>
    <xf numFmtId="0" fontId="0" fillId="0" borderId="16" xfId="0" applyBorder="1"/>
    <xf numFmtId="3" fontId="0" fillId="0" borderId="17" xfId="0" applyNumberFormat="1" applyBorder="1" applyAlignment="1">
      <alignment horizontal="right" indent="1"/>
    </xf>
    <xf numFmtId="3" fontId="23" fillId="0" borderId="16" xfId="0" applyNumberFormat="1" applyFont="1" applyBorder="1" applyAlignment="1">
      <alignment horizontal="right" indent="1"/>
    </xf>
    <xf numFmtId="3" fontId="0" fillId="0" borderId="16" xfId="0" applyNumberFormat="1" applyBorder="1" applyAlignment="1">
      <alignment horizontal="right" indent="1"/>
    </xf>
    <xf numFmtId="3" fontId="0" fillId="0" borderId="18" xfId="0" applyNumberFormat="1" applyBorder="1" applyAlignment="1">
      <alignment horizontal="right" indent="1"/>
    </xf>
    <xf numFmtId="3" fontId="0" fillId="24" borderId="15" xfId="0" applyNumberFormat="1" applyFill="1" applyBorder="1" applyAlignment="1">
      <alignment horizontal="right" indent="1"/>
    </xf>
    <xf numFmtId="0" fontId="0" fillId="0" borderId="19" xfId="0" applyBorder="1"/>
    <xf numFmtId="3" fontId="0" fillId="24" borderId="16" xfId="0" applyNumberFormat="1" applyFill="1" applyBorder="1" applyAlignment="1">
      <alignment horizontal="right" indent="1"/>
    </xf>
    <xf numFmtId="0" fontId="0" fillId="0" borderId="20" xfId="0" applyBorder="1"/>
    <xf numFmtId="3" fontId="24" fillId="0" borderId="16" xfId="0" applyNumberFormat="1" applyFont="1" applyBorder="1" applyAlignment="1">
      <alignment horizontal="right"/>
    </xf>
    <xf numFmtId="0" fontId="0" fillId="24" borderId="16" xfId="0" applyFill="1" applyBorder="1"/>
    <xf numFmtId="3" fontId="20" fillId="24" borderId="20" xfId="0" applyNumberFormat="1" applyFont="1" applyFill="1" applyBorder="1" applyAlignment="1"/>
    <xf numFmtId="3" fontId="20" fillId="24" borderId="18" xfId="0" applyNumberFormat="1" applyFont="1" applyFill="1" applyBorder="1" applyAlignment="1"/>
    <xf numFmtId="0" fontId="0" fillId="0" borderId="21" xfId="0" applyBorder="1"/>
    <xf numFmtId="3" fontId="0" fillId="0" borderId="22" xfId="0" applyNumberFormat="1" applyBorder="1" applyAlignment="1">
      <alignment horizontal="right" indent="1"/>
    </xf>
    <xf numFmtId="3" fontId="0" fillId="0" borderId="23" xfId="0" applyNumberFormat="1" applyBorder="1" applyAlignment="1">
      <alignment horizontal="right" indent="1"/>
    </xf>
    <xf numFmtId="0" fontId="0" fillId="24" borderId="24" xfId="0" applyFill="1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0" fillId="0" borderId="13" xfId="0" applyBorder="1"/>
    <xf numFmtId="0" fontId="0" fillId="0" borderId="14" xfId="0" applyBorder="1"/>
    <xf numFmtId="0" fontId="0" fillId="0" borderId="25" xfId="0" applyBorder="1"/>
    <xf numFmtId="0" fontId="26" fillId="24" borderId="15" xfId="0" applyFont="1" applyFill="1" applyBorder="1" applyAlignment="1">
      <alignment vertical="center"/>
    </xf>
    <xf numFmtId="0" fontId="0" fillId="0" borderId="26" xfId="0" applyBorder="1"/>
    <xf numFmtId="3" fontId="20" fillId="24" borderId="0" xfId="0" applyNumberFormat="1" applyFont="1" applyFill="1" applyBorder="1" applyAlignment="1">
      <alignment vertical="center"/>
    </xf>
    <xf numFmtId="3" fontId="25" fillId="24" borderId="0" xfId="0" applyNumberFormat="1" applyFont="1" applyFill="1" applyBorder="1" applyAlignment="1">
      <alignment vertical="center"/>
    </xf>
    <xf numFmtId="0" fontId="25" fillId="0" borderId="16" xfId="0" applyFont="1" applyBorder="1"/>
    <xf numFmtId="0" fontId="26" fillId="24" borderId="27" xfId="0" applyFont="1" applyFill="1" applyBorder="1" applyAlignment="1">
      <alignment vertical="center"/>
    </xf>
    <xf numFmtId="0" fontId="0" fillId="24" borderId="0" xfId="0" applyFill="1"/>
    <xf numFmtId="0" fontId="0" fillId="24" borderId="20" xfId="0" applyFill="1" applyBorder="1"/>
    <xf numFmtId="0" fontId="21" fillId="24" borderId="20" xfId="0" applyFont="1" applyFill="1" applyBorder="1" applyAlignment="1">
      <alignment vertical="center" wrapText="1"/>
    </xf>
    <xf numFmtId="0" fontId="20" fillId="24" borderId="20" xfId="0" applyFont="1" applyFill="1" applyBorder="1"/>
    <xf numFmtId="0" fontId="24" fillId="24" borderId="20" xfId="0" applyFont="1" applyFill="1" applyBorder="1" applyAlignment="1">
      <alignment horizontal="right"/>
    </xf>
    <xf numFmtId="0" fontId="24" fillId="24" borderId="20" xfId="0" applyFont="1" applyFill="1" applyBorder="1" applyAlignment="1">
      <alignment horizontal="right" vertical="center" wrapText="1"/>
    </xf>
    <xf numFmtId="0" fontId="25" fillId="24" borderId="20" xfId="0" applyFont="1" applyFill="1" applyBorder="1" applyAlignment="1">
      <alignment horizontal="left"/>
    </xf>
    <xf numFmtId="0" fontId="0" fillId="24" borderId="26" xfId="0" applyFill="1" applyBorder="1"/>
    <xf numFmtId="0" fontId="0" fillId="24" borderId="25" xfId="0" applyFill="1" applyBorder="1"/>
    <xf numFmtId="0" fontId="0" fillId="24" borderId="25" xfId="0" applyFill="1" applyBorder="1" applyAlignment="1"/>
    <xf numFmtId="0" fontId="20" fillId="24" borderId="20" xfId="0" applyFont="1" applyFill="1" applyBorder="1" applyAlignment="1"/>
    <xf numFmtId="0" fontId="24" fillId="24" borderId="16" xfId="0" applyFont="1" applyFill="1" applyBorder="1" applyAlignment="1">
      <alignment horizontal="right"/>
    </xf>
    <xf numFmtId="0" fontId="24" fillId="24" borderId="20" xfId="0" applyFont="1" applyFill="1" applyBorder="1" applyAlignment="1"/>
    <xf numFmtId="0" fontId="24" fillId="24" borderId="16" xfId="0" applyFont="1" applyFill="1" applyBorder="1" applyAlignment="1">
      <alignment horizontal="right" vertical="center" wrapText="1"/>
    </xf>
    <xf numFmtId="0" fontId="26" fillId="24" borderId="0" xfId="0" applyFont="1" applyFill="1" applyAlignment="1">
      <alignment vertical="center"/>
    </xf>
    <xf numFmtId="0" fontId="22" fillId="24" borderId="0" xfId="0" applyNumberFormat="1" applyFont="1" applyFill="1" applyBorder="1" applyAlignment="1">
      <alignment horizontal="center"/>
    </xf>
    <xf numFmtId="3" fontId="0" fillId="24" borderId="0" xfId="0" applyNumberFormat="1" applyFill="1" applyBorder="1" applyAlignment="1">
      <alignment horizontal="right" indent="1"/>
    </xf>
    <xf numFmtId="3" fontId="0" fillId="0" borderId="0" xfId="0" applyNumberFormat="1" applyBorder="1" applyAlignment="1">
      <alignment horizontal="right" indent="1"/>
    </xf>
    <xf numFmtId="3" fontId="20" fillId="0" borderId="10" xfId="0" applyNumberFormat="1" applyFont="1" applyBorder="1" applyAlignment="1">
      <alignment horizontal="center"/>
    </xf>
    <xf numFmtId="3" fontId="24" fillId="0" borderId="10" xfId="0" applyNumberFormat="1" applyFont="1" applyBorder="1" applyAlignment="1">
      <alignment horizontal="right"/>
    </xf>
    <xf numFmtId="0" fontId="20" fillId="0" borderId="10" xfId="0" applyFont="1" applyBorder="1" applyAlignment="1">
      <alignment horizontal="center"/>
    </xf>
    <xf numFmtId="0" fontId="24" fillId="0" borderId="10" xfId="0" applyFont="1" applyBorder="1" applyAlignment="1">
      <alignment horizontal="right"/>
    </xf>
    <xf numFmtId="0" fontId="20" fillId="24" borderId="0" xfId="0" applyFont="1" applyFill="1" applyAlignment="1">
      <alignment horizontal="left"/>
    </xf>
    <xf numFmtId="3" fontId="23" fillId="0" borderId="18" xfId="0" applyNumberFormat="1" applyFont="1" applyBorder="1" applyAlignment="1">
      <alignment horizontal="right" indent="1"/>
    </xf>
    <xf numFmtId="3" fontId="0" fillId="0" borderId="16" xfId="0" applyNumberFormat="1" applyBorder="1" applyAlignment="1">
      <alignment horizontal="left" indent="1"/>
    </xf>
    <xf numFmtId="3" fontId="0" fillId="0" borderId="14" xfId="0" applyNumberFormat="1" applyBorder="1" applyAlignment="1">
      <alignment horizontal="left" indent="1"/>
    </xf>
    <xf numFmtId="3" fontId="0" fillId="0" borderId="13" xfId="0" applyNumberFormat="1" applyBorder="1" applyAlignment="1">
      <alignment horizontal="left" indent="1"/>
    </xf>
    <xf numFmtId="3" fontId="20" fillId="24" borderId="20" xfId="0" applyNumberFormat="1" applyFont="1" applyFill="1" applyBorder="1" applyAlignment="1">
      <alignment horizontal="left"/>
    </xf>
    <xf numFmtId="3" fontId="20" fillId="0" borderId="20" xfId="0" applyNumberFormat="1" applyFont="1" applyBorder="1" applyAlignment="1"/>
    <xf numFmtId="0" fontId="0" fillId="24" borderId="14" xfId="0" applyFill="1" applyBorder="1"/>
    <xf numFmtId="0" fontId="0" fillId="24" borderId="18" xfId="0" applyFill="1" applyBorder="1"/>
    <xf numFmtId="3" fontId="0" fillId="0" borderId="27" xfId="0" applyNumberFormat="1" applyBorder="1" applyAlignment="1">
      <alignment horizontal="right" indent="1"/>
    </xf>
    <xf numFmtId="3" fontId="0" fillId="24" borderId="0" xfId="0" applyNumberFormat="1" applyFill="1" applyBorder="1" applyAlignment="1">
      <alignment horizontal="right" vertical="center" indent="1"/>
    </xf>
    <xf numFmtId="3" fontId="0" fillId="24" borderId="27" xfId="0" applyNumberFormat="1" applyFill="1" applyBorder="1" applyAlignment="1">
      <alignment horizontal="right" indent="1"/>
    </xf>
    <xf numFmtId="0" fontId="0" fillId="24" borderId="28" xfId="0" applyFill="1" applyBorder="1"/>
    <xf numFmtId="0" fontId="0" fillId="24" borderId="19" xfId="0" applyFill="1" applyBorder="1"/>
    <xf numFmtId="0" fontId="0" fillId="24" borderId="0" xfId="0" applyFill="1" applyBorder="1"/>
    <xf numFmtId="3" fontId="0" fillId="24" borderId="17" xfId="0" applyNumberFormat="1" applyFill="1" applyBorder="1" applyAlignment="1">
      <alignment horizontal="right" indent="1"/>
    </xf>
    <xf numFmtId="3" fontId="0" fillId="24" borderId="14" xfId="0" applyNumberFormat="1" applyFill="1" applyBorder="1" applyAlignment="1">
      <alignment horizontal="right" indent="1"/>
    </xf>
    <xf numFmtId="0" fontId="0" fillId="24" borderId="17" xfId="0" applyFill="1" applyBorder="1"/>
    <xf numFmtId="3" fontId="0" fillId="0" borderId="29" xfId="0" applyNumberFormat="1" applyBorder="1" applyAlignment="1">
      <alignment horizontal="right" indent="1"/>
    </xf>
    <xf numFmtId="3" fontId="0" fillId="0" borderId="30" xfId="0" applyNumberFormat="1" applyBorder="1" applyAlignment="1">
      <alignment horizontal="right" indent="1"/>
    </xf>
    <xf numFmtId="0" fontId="0" fillId="24" borderId="13" xfId="0" applyFill="1" applyBorder="1"/>
    <xf numFmtId="0" fontId="20" fillId="24" borderId="31" xfId="0" applyFont="1" applyFill="1" applyBorder="1" applyAlignment="1">
      <alignment vertical="center" wrapText="1"/>
    </xf>
    <xf numFmtId="0" fontId="20" fillId="24" borderId="32" xfId="0" applyFont="1" applyFill="1" applyBorder="1" applyAlignment="1">
      <alignment vertical="center"/>
    </xf>
    <xf numFmtId="0" fontId="20" fillId="24" borderId="33" xfId="0" applyFont="1" applyFill="1" applyBorder="1" applyAlignment="1">
      <alignment vertical="center"/>
    </xf>
    <xf numFmtId="0" fontId="20" fillId="24" borderId="34" xfId="0" applyFont="1" applyFill="1" applyBorder="1" applyAlignment="1">
      <alignment vertical="center"/>
    </xf>
    <xf numFmtId="0" fontId="0" fillId="0" borderId="35" xfId="0" applyBorder="1"/>
    <xf numFmtId="0" fontId="0" fillId="0" borderId="36" xfId="0" applyBorder="1"/>
    <xf numFmtId="0" fontId="0" fillId="0" borderId="36" xfId="0" applyBorder="1" applyAlignment="1">
      <alignment wrapText="1"/>
    </xf>
    <xf numFmtId="0" fontId="20" fillId="25" borderId="37" xfId="0" applyFont="1" applyFill="1" applyBorder="1" applyAlignment="1">
      <alignment horizontal="center"/>
    </xf>
    <xf numFmtId="0" fontId="10" fillId="0" borderId="38" xfId="0" applyFont="1" applyFill="1" applyBorder="1" applyAlignment="1">
      <alignment horizontal="left" vertical="center" wrapText="1"/>
    </xf>
    <xf numFmtId="0" fontId="10" fillId="0" borderId="39" xfId="0" applyFont="1" applyFill="1" applyBorder="1" applyAlignment="1">
      <alignment horizontal="left" vertical="center" wrapText="1"/>
    </xf>
    <xf numFmtId="0" fontId="27" fillId="0" borderId="39" xfId="0" applyFont="1" applyFill="1" applyBorder="1" applyAlignment="1">
      <alignment horizontal="right" vertical="center" wrapText="1"/>
    </xf>
    <xf numFmtId="0" fontId="20" fillId="26" borderId="40" xfId="0" applyFont="1" applyFill="1" applyBorder="1" applyAlignment="1">
      <alignment horizontal="center" vertical="center" wrapText="1"/>
    </xf>
    <xf numFmtId="0" fontId="10" fillId="24" borderId="32" xfId="0" applyFont="1" applyFill="1" applyBorder="1" applyAlignment="1"/>
    <xf numFmtId="0" fontId="10" fillId="24" borderId="33" xfId="0" applyFont="1" applyFill="1" applyBorder="1" applyAlignment="1"/>
    <xf numFmtId="0" fontId="0" fillId="24" borderId="33" xfId="0" applyFill="1" applyBorder="1" applyAlignment="1"/>
    <xf numFmtId="0" fontId="20" fillId="24" borderId="37" xfId="0" applyFont="1" applyFill="1" applyBorder="1" applyAlignment="1">
      <alignment horizontal="center"/>
    </xf>
    <xf numFmtId="3" fontId="0" fillId="24" borderId="0" xfId="0" applyNumberFormat="1" applyFill="1"/>
    <xf numFmtId="3" fontId="20" fillId="27" borderId="41" xfId="0" applyNumberFormat="1" applyFont="1" applyFill="1" applyBorder="1"/>
    <xf numFmtId="0" fontId="0" fillId="24" borderId="38" xfId="0" applyFill="1" applyBorder="1"/>
    <xf numFmtId="0" fontId="0" fillId="24" borderId="40" xfId="0" applyFill="1" applyBorder="1"/>
    <xf numFmtId="0" fontId="20" fillId="28" borderId="42" xfId="0" applyFont="1" applyFill="1" applyBorder="1" applyAlignment="1">
      <alignment vertical="center"/>
    </xf>
    <xf numFmtId="0" fontId="20" fillId="26" borderId="43" xfId="0" applyFont="1" applyFill="1" applyBorder="1" applyAlignment="1">
      <alignment horizontal="center" vertical="center"/>
    </xf>
    <xf numFmtId="0" fontId="20" fillId="26" borderId="43" xfId="0" applyFont="1" applyFill="1" applyBorder="1" applyAlignment="1">
      <alignment horizontal="center" vertical="center" wrapText="1"/>
    </xf>
    <xf numFmtId="0" fontId="0" fillId="0" borderId="43" xfId="0" applyBorder="1" applyAlignment="1">
      <alignment horizontal="left" vertical="center"/>
    </xf>
    <xf numFmtId="0" fontId="10" fillId="0" borderId="44" xfId="0" applyFont="1" applyBorder="1" applyAlignment="1">
      <alignment horizontal="center" vertical="center" wrapText="1"/>
    </xf>
    <xf numFmtId="0" fontId="10" fillId="0" borderId="43" xfId="0" applyFont="1" applyBorder="1" applyAlignment="1">
      <alignment horizontal="center" vertical="center" wrapText="1"/>
    </xf>
    <xf numFmtId="0" fontId="10" fillId="26" borderId="43" xfId="0" applyFont="1" applyFill="1" applyBorder="1" applyAlignment="1">
      <alignment horizontal="left" vertical="center" wrapText="1"/>
    </xf>
    <xf numFmtId="0" fontId="0" fillId="0" borderId="24" xfId="0" applyBorder="1" applyAlignment="1">
      <alignment horizontal="left" vertical="center"/>
    </xf>
    <xf numFmtId="0" fontId="10" fillId="0" borderId="24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 wrapText="1"/>
    </xf>
    <xf numFmtId="0" fontId="0" fillId="0" borderId="0" xfId="0" applyBorder="1"/>
    <xf numFmtId="0" fontId="10" fillId="0" borderId="45" xfId="0" applyFont="1" applyFill="1" applyBorder="1" applyAlignment="1">
      <alignment horizontal="left" vertical="center" wrapText="1"/>
    </xf>
    <xf numFmtId="0" fontId="0" fillId="0" borderId="44" xfId="0" applyFill="1" applyBorder="1" applyAlignment="1">
      <alignment horizontal="center"/>
    </xf>
    <xf numFmtId="0" fontId="20" fillId="26" borderId="45" xfId="0" applyFont="1" applyFill="1" applyBorder="1" applyAlignment="1">
      <alignment horizontal="left" vertical="center" wrapText="1"/>
    </xf>
    <xf numFmtId="0" fontId="20" fillId="26" borderId="44" xfId="0" applyFont="1" applyFill="1" applyBorder="1" applyAlignment="1">
      <alignment horizontal="center"/>
    </xf>
    <xf numFmtId="0" fontId="27" fillId="0" borderId="45" xfId="0" applyFont="1" applyFill="1" applyBorder="1" applyAlignment="1">
      <alignment horizontal="right" vertical="center" wrapText="1"/>
    </xf>
    <xf numFmtId="0" fontId="20" fillId="24" borderId="46" xfId="0" applyFont="1" applyFill="1" applyBorder="1" applyAlignment="1">
      <alignment horizontal="left" vertical="center" wrapText="1"/>
    </xf>
    <xf numFmtId="0" fontId="20" fillId="24" borderId="46" xfId="0" applyFont="1" applyFill="1" applyBorder="1" applyAlignment="1">
      <alignment horizontal="center"/>
    </xf>
    <xf numFmtId="0" fontId="10" fillId="0" borderId="24" xfId="0" applyFont="1" applyFill="1" applyBorder="1" applyAlignment="1">
      <alignment horizontal="left" vertical="center" wrapText="1"/>
    </xf>
    <xf numFmtId="0" fontId="0" fillId="0" borderId="24" xfId="0" applyFill="1" applyBorder="1" applyAlignment="1">
      <alignment horizontal="center"/>
    </xf>
    <xf numFmtId="0" fontId="10" fillId="26" borderId="45" xfId="0" applyFont="1" applyFill="1" applyBorder="1" applyAlignment="1">
      <alignment horizontal="left" vertical="center" wrapText="1"/>
    </xf>
    <xf numFmtId="0" fontId="0" fillId="26" borderId="44" xfId="0" applyFill="1" applyBorder="1" applyAlignment="1">
      <alignment horizontal="center"/>
    </xf>
    <xf numFmtId="0" fontId="0" fillId="26" borderId="45" xfId="0" applyFill="1" applyBorder="1"/>
    <xf numFmtId="0" fontId="1" fillId="28" borderId="47" xfId="0" applyFont="1" applyFill="1" applyBorder="1" applyAlignment="1">
      <alignment horizontal="center"/>
    </xf>
    <xf numFmtId="3" fontId="0" fillId="28" borderId="48" xfId="0" applyNumberFormat="1" applyFill="1" applyBorder="1" applyAlignment="1">
      <alignment horizontal="center"/>
    </xf>
    <xf numFmtId="3" fontId="0" fillId="24" borderId="49" xfId="0" applyNumberFormat="1" applyFill="1" applyBorder="1"/>
    <xf numFmtId="3" fontId="0" fillId="25" borderId="49" xfId="0" applyNumberFormat="1" applyFill="1" applyBorder="1"/>
    <xf numFmtId="3" fontId="0" fillId="24" borderId="50" xfId="0" applyNumberFormat="1" applyFill="1" applyBorder="1"/>
    <xf numFmtId="3" fontId="0" fillId="0" borderId="49" xfId="0" applyNumberFormat="1" applyBorder="1"/>
    <xf numFmtId="3" fontId="0" fillId="26" borderId="51" xfId="0" applyNumberFormat="1" applyFill="1" applyBorder="1"/>
    <xf numFmtId="0" fontId="0" fillId="0" borderId="35" xfId="0" applyBorder="1" applyAlignment="1">
      <alignment horizontal="left"/>
    </xf>
    <xf numFmtId="0" fontId="0" fillId="0" borderId="36" xfId="0" applyBorder="1" applyAlignment="1">
      <alignment horizontal="left"/>
    </xf>
    <xf numFmtId="0" fontId="0" fillId="0" borderId="52" xfId="0" applyBorder="1" applyAlignment="1">
      <alignment horizontal="left"/>
    </xf>
    <xf numFmtId="0" fontId="0" fillId="28" borderId="12" xfId="0" applyFill="1" applyBorder="1" applyAlignment="1">
      <alignment horizontal="left"/>
    </xf>
    <xf numFmtId="4" fontId="0" fillId="24" borderId="12" xfId="0" applyNumberFormat="1" applyFill="1" applyBorder="1" applyAlignment="1">
      <alignment horizontal="center" vertical="center"/>
    </xf>
    <xf numFmtId="4" fontId="0" fillId="24" borderId="11" xfId="0" applyNumberFormat="1" applyFill="1" applyBorder="1" applyAlignment="1">
      <alignment horizontal="center" vertical="center"/>
    </xf>
    <xf numFmtId="0" fontId="0" fillId="0" borderId="53" xfId="0" applyBorder="1"/>
    <xf numFmtId="0" fontId="0" fillId="24" borderId="54" xfId="0" applyFill="1" applyBorder="1"/>
    <xf numFmtId="0" fontId="0" fillId="0" borderId="44" xfId="0" applyBorder="1"/>
    <xf numFmtId="0" fontId="0" fillId="24" borderId="45" xfId="0" applyFill="1" applyBorder="1"/>
    <xf numFmtId="0" fontId="20" fillId="25" borderId="52" xfId="0" applyFont="1" applyFill="1" applyBorder="1"/>
    <xf numFmtId="0" fontId="20" fillId="24" borderId="55" xfId="0" applyFont="1" applyFill="1" applyBorder="1"/>
    <xf numFmtId="0" fontId="20" fillId="24" borderId="55" xfId="0" applyFont="1" applyFill="1" applyBorder="1" applyAlignment="1">
      <alignment horizontal="center"/>
    </xf>
    <xf numFmtId="0" fontId="0" fillId="0" borderId="35" xfId="0" applyBorder="1" applyAlignment="1">
      <alignment wrapText="1"/>
    </xf>
    <xf numFmtId="0" fontId="0" fillId="29" borderId="35" xfId="0" applyFill="1" applyBorder="1"/>
    <xf numFmtId="0" fontId="0" fillId="29" borderId="36" xfId="0" applyFill="1" applyBorder="1"/>
    <xf numFmtId="0" fontId="0" fillId="29" borderId="56" xfId="0" applyFill="1" applyBorder="1"/>
    <xf numFmtId="0" fontId="0" fillId="24" borderId="57" xfId="0" applyFill="1" applyBorder="1"/>
    <xf numFmtId="0" fontId="0" fillId="24" borderId="57" xfId="0" applyFill="1" applyBorder="1" applyAlignment="1">
      <alignment horizontal="center"/>
    </xf>
    <xf numFmtId="0" fontId="0" fillId="24" borderId="55" xfId="0" applyFill="1" applyBorder="1" applyAlignment="1">
      <alignment horizontal="center"/>
    </xf>
    <xf numFmtId="0" fontId="20" fillId="25" borderId="40" xfId="0" applyFont="1" applyFill="1" applyBorder="1" applyAlignment="1">
      <alignment horizontal="left" vertical="center" wrapText="1"/>
    </xf>
    <xf numFmtId="0" fontId="20" fillId="24" borderId="55" xfId="0" applyFont="1" applyFill="1" applyBorder="1" applyAlignment="1">
      <alignment horizontal="left" vertical="center" wrapText="1"/>
    </xf>
    <xf numFmtId="0" fontId="0" fillId="24" borderId="38" xfId="0" applyFill="1" applyBorder="1" applyAlignment="1">
      <alignment wrapText="1"/>
    </xf>
    <xf numFmtId="0" fontId="0" fillId="24" borderId="39" xfId="0" applyFill="1" applyBorder="1" applyAlignment="1">
      <alignment wrapText="1"/>
    </xf>
    <xf numFmtId="0" fontId="0" fillId="24" borderId="39" xfId="0" applyFill="1" applyBorder="1"/>
    <xf numFmtId="0" fontId="24" fillId="24" borderId="39" xfId="0" applyFont="1" applyFill="1" applyBorder="1" applyAlignment="1">
      <alignment horizontal="right"/>
    </xf>
    <xf numFmtId="0" fontId="0" fillId="24" borderId="0" xfId="0" applyFill="1" applyBorder="1" applyAlignment="1">
      <alignment horizontal="center"/>
    </xf>
    <xf numFmtId="0" fontId="0" fillId="29" borderId="47" xfId="0" applyFill="1" applyBorder="1"/>
    <xf numFmtId="0" fontId="10" fillId="0" borderId="36" xfId="0" applyFont="1" applyBorder="1" applyAlignment="1">
      <alignment wrapText="1"/>
    </xf>
    <xf numFmtId="0" fontId="30" fillId="0" borderId="43" xfId="40" applyFont="1" applyBorder="1" applyAlignment="1">
      <alignment horizontal="left" vertical="center"/>
    </xf>
    <xf numFmtId="0" fontId="30" fillId="0" borderId="43" xfId="40" applyFont="1" applyFill="1" applyBorder="1" applyAlignment="1">
      <alignment horizontal="center" vertical="center" wrapText="1"/>
    </xf>
    <xf numFmtId="0" fontId="30" fillId="24" borderId="43" xfId="40" applyFont="1" applyFill="1" applyBorder="1" applyAlignment="1">
      <alignment horizontal="left" vertical="center" wrapText="1"/>
    </xf>
    <xf numFmtId="0" fontId="30" fillId="0" borderId="0" xfId="40" applyFont="1"/>
    <xf numFmtId="0" fontId="30" fillId="0" borderId="44" xfId="40" applyFont="1" applyBorder="1" applyAlignment="1">
      <alignment horizontal="center" vertical="center"/>
    </xf>
    <xf numFmtId="0" fontId="30" fillId="0" borderId="44" xfId="40" applyFont="1" applyBorder="1" applyAlignment="1">
      <alignment horizontal="left" vertical="center"/>
    </xf>
    <xf numFmtId="0" fontId="30" fillId="0" borderId="24" xfId="40" applyFont="1" applyBorder="1" applyAlignment="1">
      <alignment horizontal="center" vertical="center" wrapText="1"/>
    </xf>
    <xf numFmtId="0" fontId="30" fillId="0" borderId="0" xfId="40" applyFont="1" applyBorder="1" applyAlignment="1">
      <alignment horizontal="center" vertical="center" wrapText="1"/>
    </xf>
    <xf numFmtId="0" fontId="30" fillId="0" borderId="0" xfId="40" applyFont="1" applyBorder="1" applyAlignment="1">
      <alignment horizontal="left" vertical="center" wrapText="1"/>
    </xf>
    <xf numFmtId="0" fontId="30" fillId="0" borderId="0" xfId="40" applyFont="1" applyBorder="1"/>
    <xf numFmtId="0" fontId="10" fillId="0" borderId="45" xfId="40" applyFont="1" applyFill="1" applyBorder="1" applyAlignment="1">
      <alignment horizontal="left" vertical="center" wrapText="1"/>
    </xf>
    <xf numFmtId="0" fontId="10" fillId="0" borderId="24" xfId="40" applyFont="1" applyFill="1" applyBorder="1" applyAlignment="1">
      <alignment horizontal="left" vertical="center" wrapText="1"/>
    </xf>
    <xf numFmtId="0" fontId="10" fillId="0" borderId="0" xfId="40"/>
    <xf numFmtId="0" fontId="20" fillId="26" borderId="45" xfId="40" applyFont="1" applyFill="1" applyBorder="1" applyAlignment="1">
      <alignment horizontal="left" vertical="center" wrapText="1"/>
    </xf>
    <xf numFmtId="0" fontId="10" fillId="0" borderId="58" xfId="40" applyFont="1" applyFill="1" applyBorder="1" applyAlignment="1">
      <alignment horizontal="left" vertical="center" wrapText="1"/>
    </xf>
    <xf numFmtId="0" fontId="10" fillId="0" borderId="58" xfId="40" applyFill="1" applyBorder="1" applyAlignment="1">
      <alignment horizontal="center"/>
    </xf>
    <xf numFmtId="0" fontId="10" fillId="0" borderId="0" xfId="40" applyFill="1" applyBorder="1" applyAlignment="1">
      <alignment horizontal="center"/>
    </xf>
    <xf numFmtId="0" fontId="10" fillId="0" borderId="0" xfId="40" applyAlignment="1">
      <alignment horizontal="center"/>
    </xf>
    <xf numFmtId="0" fontId="20" fillId="24" borderId="46" xfId="40" applyFont="1" applyFill="1" applyBorder="1" applyAlignment="1">
      <alignment horizontal="left" vertical="center" wrapText="1"/>
    </xf>
    <xf numFmtId="0" fontId="10" fillId="0" borderId="24" xfId="40" applyFill="1" applyBorder="1" applyAlignment="1">
      <alignment horizontal="center"/>
    </xf>
    <xf numFmtId="0" fontId="10" fillId="0" borderId="58" xfId="40" applyBorder="1" applyAlignment="1">
      <alignment horizontal="center"/>
    </xf>
    <xf numFmtId="0" fontId="20" fillId="29" borderId="45" xfId="40" applyFont="1" applyFill="1" applyBorder="1" applyAlignment="1">
      <alignment horizontal="center" vertical="center" wrapText="1"/>
    </xf>
    <xf numFmtId="0" fontId="20" fillId="29" borderId="24" xfId="40" applyFont="1" applyFill="1" applyBorder="1" applyAlignment="1">
      <alignment horizontal="center" vertical="center" wrapText="1"/>
    </xf>
    <xf numFmtId="3" fontId="20" fillId="29" borderId="24" xfId="40" applyNumberFormat="1" applyFont="1" applyFill="1" applyBorder="1" applyAlignment="1">
      <alignment horizontal="center" vertical="center" wrapText="1"/>
    </xf>
    <xf numFmtId="3" fontId="20" fillId="29" borderId="43" xfId="40" applyNumberFormat="1" applyFont="1" applyFill="1" applyBorder="1" applyAlignment="1">
      <alignment horizontal="center"/>
    </xf>
    <xf numFmtId="0" fontId="10" fillId="26" borderId="45" xfId="40" applyFill="1" applyBorder="1"/>
    <xf numFmtId="0" fontId="10" fillId="26" borderId="24" xfId="40" applyFill="1" applyBorder="1"/>
    <xf numFmtId="0" fontId="10" fillId="26" borderId="44" xfId="40" applyFill="1" applyBorder="1" applyAlignment="1">
      <alignment horizontal="center"/>
    </xf>
    <xf numFmtId="0" fontId="10" fillId="26" borderId="43" xfId="40" applyFill="1" applyBorder="1" applyAlignment="1">
      <alignment horizontal="center"/>
    </xf>
    <xf numFmtId="43" fontId="20" fillId="26" borderId="43" xfId="36" applyFont="1" applyFill="1" applyBorder="1" applyAlignment="1">
      <alignment horizontal="center"/>
    </xf>
    <xf numFmtId="43" fontId="20" fillId="24" borderId="46" xfId="36" applyFont="1" applyFill="1" applyBorder="1" applyAlignment="1">
      <alignment horizontal="center"/>
    </xf>
    <xf numFmtId="43" fontId="20" fillId="26" borderId="44" xfId="36" applyFont="1" applyFill="1" applyBorder="1" applyAlignment="1">
      <alignment horizontal="center"/>
    </xf>
    <xf numFmtId="4" fontId="0" fillId="0" borderId="44" xfId="0" applyNumberFormat="1" applyFill="1" applyBorder="1" applyAlignment="1">
      <alignment horizontal="center"/>
    </xf>
    <xf numFmtId="43" fontId="0" fillId="0" borderId="44" xfId="36" applyFont="1" applyFill="1" applyBorder="1" applyAlignment="1">
      <alignment horizontal="center"/>
    </xf>
    <xf numFmtId="43" fontId="0" fillId="0" borderId="43" xfId="36" applyFont="1" applyFill="1" applyBorder="1" applyAlignment="1">
      <alignment horizontal="center"/>
    </xf>
    <xf numFmtId="164" fontId="0" fillId="26" borderId="44" xfId="36" applyNumberFormat="1" applyFont="1" applyFill="1" applyBorder="1" applyAlignment="1">
      <alignment horizontal="center"/>
    </xf>
    <xf numFmtId="0" fontId="22" fillId="24" borderId="11" xfId="0" applyFont="1" applyFill="1" applyBorder="1" applyAlignment="1">
      <alignment horizontal="right" indent="1"/>
    </xf>
    <xf numFmtId="0" fontId="29" fillId="29" borderId="43" xfId="40" applyFont="1" applyFill="1" applyBorder="1" applyAlignment="1">
      <alignment horizontal="center" vertical="center" wrapText="1"/>
    </xf>
    <xf numFmtId="0" fontId="29" fillId="0" borderId="0" xfId="40" applyFont="1" applyAlignment="1">
      <alignment horizontal="center" wrapText="1"/>
    </xf>
    <xf numFmtId="0" fontId="30" fillId="0" borderId="58" xfId="40" applyFont="1" applyBorder="1" applyAlignment="1">
      <alignment horizontal="left" vertical="center"/>
    </xf>
    <xf numFmtId="0" fontId="30" fillId="0" borderId="58" xfId="40" applyFont="1" applyBorder="1" applyAlignment="1">
      <alignment horizontal="center" vertical="center" wrapText="1"/>
    </xf>
    <xf numFmtId="0" fontId="10" fillId="0" borderId="0" xfId="40" applyAlignment="1">
      <alignment horizontal="center" vertical="center" wrapText="1"/>
    </xf>
    <xf numFmtId="0" fontId="30" fillId="0" borderId="0" xfId="40" applyFont="1" applyAlignment="1">
      <alignment vertical="center"/>
    </xf>
    <xf numFmtId="0" fontId="10" fillId="0" borderId="0" xfId="40" applyAlignment="1">
      <alignment horizontal="center" vertical="center"/>
    </xf>
    <xf numFmtId="0" fontId="27" fillId="0" borderId="0" xfId="40" applyFont="1" applyAlignment="1">
      <alignment horizontal="right" vertical="center"/>
    </xf>
    <xf numFmtId="43" fontId="10" fillId="0" borderId="45" xfId="37" applyFont="1" applyFill="1" applyBorder="1" applyAlignment="1">
      <alignment horizontal="left" vertical="center" wrapText="1"/>
    </xf>
    <xf numFmtId="43" fontId="10" fillId="0" borderId="43" xfId="37" applyFont="1" applyFill="1" applyBorder="1" applyAlignment="1">
      <alignment horizontal="center"/>
    </xf>
    <xf numFmtId="43" fontId="20" fillId="26" borderId="43" xfId="37" applyFont="1" applyFill="1" applyBorder="1" applyAlignment="1">
      <alignment horizontal="center"/>
    </xf>
    <xf numFmtId="43" fontId="20" fillId="24" borderId="46" xfId="37" applyFont="1" applyFill="1" applyBorder="1" applyAlignment="1">
      <alignment horizontal="left" vertical="center" wrapText="1"/>
    </xf>
    <xf numFmtId="43" fontId="20" fillId="24" borderId="46" xfId="37" applyFont="1" applyFill="1" applyBorder="1" applyAlignment="1">
      <alignment horizontal="center"/>
    </xf>
    <xf numFmtId="43" fontId="20" fillId="24" borderId="0" xfId="37" applyFont="1" applyFill="1" applyBorder="1" applyAlignment="1">
      <alignment horizontal="center"/>
    </xf>
    <xf numFmtId="43" fontId="10" fillId="0" borderId="24" xfId="37" applyFont="1" applyFill="1" applyBorder="1" applyAlignment="1">
      <alignment horizontal="left" vertical="center" wrapText="1"/>
    </xf>
    <xf numFmtId="43" fontId="10" fillId="0" borderId="44" xfId="37" applyFont="1" applyFill="1" applyBorder="1" applyAlignment="1">
      <alignment horizontal="center"/>
    </xf>
    <xf numFmtId="43" fontId="20" fillId="26" borderId="44" xfId="37" applyFont="1" applyFill="1" applyBorder="1" applyAlignment="1">
      <alignment horizontal="center"/>
    </xf>
    <xf numFmtId="0" fontId="31" fillId="0" borderId="0" xfId="40" applyFont="1" applyAlignment="1">
      <alignment vertical="center" shrinkToFit="1"/>
    </xf>
    <xf numFmtId="0" fontId="31" fillId="0" borderId="0" xfId="40" applyFont="1" applyAlignment="1">
      <alignment vertical="center"/>
    </xf>
    <xf numFmtId="4" fontId="20" fillId="26" borderId="44" xfId="0" applyNumberFormat="1" applyFont="1" applyFill="1" applyBorder="1" applyAlignment="1">
      <alignment horizontal="center"/>
    </xf>
    <xf numFmtId="0" fontId="20" fillId="24" borderId="41" xfId="0" applyFont="1" applyFill="1" applyBorder="1" applyAlignment="1">
      <alignment vertical="center"/>
    </xf>
    <xf numFmtId="0" fontId="20" fillId="25" borderId="59" xfId="0" applyFont="1" applyFill="1" applyBorder="1" applyAlignment="1">
      <alignment horizontal="center"/>
    </xf>
    <xf numFmtId="0" fontId="20" fillId="25" borderId="60" xfId="0" applyFont="1" applyFill="1" applyBorder="1" applyAlignment="1">
      <alignment horizontal="center"/>
    </xf>
    <xf numFmtId="0" fontId="10" fillId="0" borderId="35" xfId="0" applyFont="1" applyBorder="1" applyAlignment="1">
      <alignment wrapText="1"/>
    </xf>
    <xf numFmtId="0" fontId="1" fillId="0" borderId="35" xfId="0" applyFont="1" applyBorder="1" applyAlignment="1">
      <alignment horizontal="left"/>
    </xf>
    <xf numFmtId="0" fontId="1" fillId="0" borderId="36" xfId="0" applyFont="1" applyBorder="1"/>
    <xf numFmtId="0" fontId="29" fillId="24" borderId="43" xfId="40" applyFont="1" applyFill="1" applyBorder="1" applyAlignment="1">
      <alignment horizontal="center" vertical="center" wrapText="1"/>
    </xf>
    <xf numFmtId="0" fontId="36" fillId="0" borderId="0" xfId="40" applyFont="1" applyAlignment="1">
      <alignment horizontal="right" vertical="center"/>
    </xf>
    <xf numFmtId="0" fontId="32" fillId="0" borderId="0" xfId="40" applyFont="1" applyAlignment="1">
      <alignment horizontal="right" vertical="center" shrinkToFit="1"/>
    </xf>
    <xf numFmtId="0" fontId="1" fillId="0" borderId="58" xfId="40" applyFont="1" applyFill="1" applyBorder="1" applyAlignment="1">
      <alignment horizontal="left" vertical="center" wrapText="1"/>
    </xf>
    <xf numFmtId="43" fontId="1" fillId="0" borderId="43" xfId="37" applyFont="1" applyFill="1" applyBorder="1" applyAlignment="1">
      <alignment horizontal="center"/>
    </xf>
    <xf numFmtId="43" fontId="1" fillId="0" borderId="44" xfId="37" applyFont="1" applyFill="1" applyBorder="1" applyAlignment="1">
      <alignment horizontal="center"/>
    </xf>
    <xf numFmtId="43" fontId="1" fillId="0" borderId="24" xfId="37" applyFont="1" applyFill="1" applyBorder="1" applyAlignment="1">
      <alignment horizontal="left" vertical="center" wrapText="1"/>
    </xf>
    <xf numFmtId="0" fontId="1" fillId="0" borderId="24" xfId="40" applyFont="1" applyFill="1" applyBorder="1" applyAlignment="1">
      <alignment horizontal="left" vertical="center" wrapText="1"/>
    </xf>
    <xf numFmtId="43" fontId="20" fillId="26" borderId="44" xfId="0" applyNumberFormat="1" applyFont="1" applyFill="1" applyBorder="1" applyAlignment="1">
      <alignment horizontal="center"/>
    </xf>
    <xf numFmtId="4" fontId="0" fillId="0" borderId="43" xfId="0" applyNumberFormat="1" applyBorder="1" applyAlignment="1">
      <alignment horizontal="center"/>
    </xf>
    <xf numFmtId="43" fontId="0" fillId="0" borderId="43" xfId="0" applyNumberFormat="1" applyBorder="1" applyAlignment="1">
      <alignment horizontal="center"/>
    </xf>
    <xf numFmtId="0" fontId="0" fillId="29" borderId="52" xfId="0" applyFill="1" applyBorder="1"/>
    <xf numFmtId="4" fontId="0" fillId="24" borderId="61" xfId="0" applyNumberFormat="1" applyFill="1" applyBorder="1" applyAlignment="1">
      <alignment horizontal="center" vertical="center"/>
    </xf>
    <xf numFmtId="4" fontId="10" fillId="28" borderId="62" xfId="0" applyNumberFormat="1" applyFont="1" applyFill="1" applyBorder="1" applyAlignment="1">
      <alignment horizontal="center" vertical="center" wrapText="1"/>
    </xf>
    <xf numFmtId="4" fontId="10" fillId="28" borderId="57" xfId="0" applyNumberFormat="1" applyFont="1" applyFill="1" applyBorder="1" applyAlignment="1">
      <alignment horizontal="center" vertical="center" wrapText="1"/>
    </xf>
    <xf numFmtId="0" fontId="0" fillId="28" borderId="33" xfId="0" applyFill="1" applyBorder="1" applyAlignment="1">
      <alignment horizontal="left"/>
    </xf>
    <xf numFmtId="43" fontId="20" fillId="0" borderId="44" xfId="36" applyFont="1" applyFill="1" applyBorder="1" applyAlignment="1">
      <alignment horizontal="right"/>
    </xf>
    <xf numFmtId="0" fontId="20" fillId="0" borderId="44" xfId="0" applyFont="1" applyBorder="1" applyAlignment="1">
      <alignment horizontal="right" vertical="center" wrapText="1"/>
    </xf>
    <xf numFmtId="0" fontId="20" fillId="0" borderId="43" xfId="0" applyFont="1" applyBorder="1" applyAlignment="1">
      <alignment horizontal="right" vertical="center" wrapText="1"/>
    </xf>
    <xf numFmtId="0" fontId="26" fillId="0" borderId="44" xfId="0" applyFont="1" applyFill="1" applyBorder="1" applyAlignment="1">
      <alignment horizontal="right"/>
    </xf>
    <xf numFmtId="0" fontId="1" fillId="24" borderId="39" xfId="0" applyFont="1" applyFill="1" applyBorder="1" applyAlignment="1">
      <alignment wrapText="1"/>
    </xf>
    <xf numFmtId="0" fontId="27" fillId="24" borderId="39" xfId="0" applyFont="1" applyFill="1" applyBorder="1" applyAlignment="1">
      <alignment horizontal="right" wrapText="1"/>
    </xf>
    <xf numFmtId="0" fontId="27" fillId="24" borderId="0" xfId="0" applyFont="1" applyFill="1" applyAlignment="1">
      <alignment horizontal="right"/>
    </xf>
    <xf numFmtId="0" fontId="27" fillId="0" borderId="0" xfId="0" applyFont="1" applyAlignment="1">
      <alignment horizontal="right"/>
    </xf>
    <xf numFmtId="0" fontId="20" fillId="24" borderId="39" xfId="0" applyFont="1" applyFill="1" applyBorder="1"/>
    <xf numFmtId="0" fontId="1" fillId="24" borderId="38" xfId="0" applyFont="1" applyFill="1" applyBorder="1"/>
    <xf numFmtId="0" fontId="1" fillId="24" borderId="35" xfId="0" applyFont="1" applyFill="1" applyBorder="1"/>
    <xf numFmtId="0" fontId="0" fillId="24" borderId="36" xfId="0" applyFill="1" applyBorder="1"/>
    <xf numFmtId="3" fontId="22" fillId="24" borderId="12" xfId="0" applyNumberFormat="1" applyFont="1" applyFill="1" applyBorder="1" applyAlignment="1"/>
    <xf numFmtId="3" fontId="22" fillId="24" borderId="11" xfId="0" applyNumberFormat="1" applyFont="1" applyFill="1" applyBorder="1" applyAlignment="1"/>
    <xf numFmtId="4" fontId="22" fillId="24" borderId="12" xfId="0" applyNumberFormat="1" applyFont="1" applyFill="1" applyBorder="1" applyAlignment="1"/>
    <xf numFmtId="4" fontId="22" fillId="24" borderId="11" xfId="0" applyNumberFormat="1" applyFont="1" applyFill="1" applyBorder="1" applyAlignment="1"/>
    <xf numFmtId="3" fontId="20" fillId="24" borderId="10" xfId="0" applyNumberFormat="1" applyFont="1" applyFill="1" applyBorder="1" applyAlignment="1">
      <alignment horizontal="right" indent="1"/>
    </xf>
    <xf numFmtId="3" fontId="20" fillId="0" borderId="16" xfId="0" applyNumberFormat="1" applyFont="1" applyBorder="1" applyAlignment="1">
      <alignment horizontal="right" indent="1"/>
    </xf>
    <xf numFmtId="3" fontId="40" fillId="0" borderId="10" xfId="0" applyNumberFormat="1" applyFont="1" applyBorder="1" applyAlignment="1">
      <alignment horizontal="right"/>
    </xf>
    <xf numFmtId="0" fontId="20" fillId="24" borderId="0" xfId="0" applyFont="1" applyFill="1"/>
    <xf numFmtId="3" fontId="20" fillId="0" borderId="10" xfId="0" applyNumberFormat="1" applyFont="1" applyBorder="1" applyAlignment="1">
      <alignment horizontal="right" indent="1"/>
    </xf>
    <xf numFmtId="4" fontId="37" fillId="24" borderId="63" xfId="0" applyNumberFormat="1" applyFont="1" applyFill="1" applyBorder="1" applyAlignment="1">
      <alignment horizontal="right" vertical="center"/>
    </xf>
    <xf numFmtId="4" fontId="37" fillId="24" borderId="64" xfId="0" applyNumberFormat="1" applyFont="1" applyFill="1" applyBorder="1" applyAlignment="1">
      <alignment horizontal="right" vertical="center"/>
    </xf>
    <xf numFmtId="0" fontId="0" fillId="24" borderId="45" xfId="0" applyFill="1" applyBorder="1" applyAlignment="1">
      <alignment horizontal="center"/>
    </xf>
    <xf numFmtId="0" fontId="20" fillId="0" borderId="0" xfId="0" applyFont="1"/>
    <xf numFmtId="0" fontId="1" fillId="0" borderId="38" xfId="0" applyFont="1" applyFill="1" applyBorder="1" applyAlignment="1">
      <alignment horizontal="left" vertical="center" wrapText="1"/>
    </xf>
    <xf numFmtId="0" fontId="1" fillId="24" borderId="0" xfId="0" applyFont="1" applyFill="1"/>
    <xf numFmtId="0" fontId="1" fillId="0" borderId="0" xfId="0" applyFont="1"/>
    <xf numFmtId="0" fontId="1" fillId="0" borderId="39" xfId="0" applyFont="1" applyFill="1" applyBorder="1" applyAlignment="1">
      <alignment horizontal="left" vertical="center" wrapText="1"/>
    </xf>
    <xf numFmtId="4" fontId="20" fillId="24" borderId="12" xfId="0" applyNumberFormat="1" applyFont="1" applyFill="1" applyBorder="1" applyAlignment="1">
      <alignment horizontal="center" vertical="center"/>
    </xf>
    <xf numFmtId="4" fontId="20" fillId="24" borderId="11" xfId="0" applyNumberFormat="1" applyFont="1" applyFill="1" applyBorder="1" applyAlignment="1">
      <alignment horizontal="center" vertical="center"/>
    </xf>
    <xf numFmtId="0" fontId="20" fillId="24" borderId="57" xfId="0" applyFont="1" applyFill="1" applyBorder="1" applyAlignment="1">
      <alignment horizontal="center"/>
    </xf>
    <xf numFmtId="0" fontId="20" fillId="24" borderId="0" xfId="0" applyFont="1" applyFill="1" applyBorder="1" applyAlignment="1">
      <alignment horizontal="center"/>
    </xf>
    <xf numFmtId="4" fontId="20" fillId="24" borderId="65" xfId="0" applyNumberFormat="1" applyFont="1" applyFill="1" applyBorder="1" applyAlignment="1">
      <alignment horizontal="center" vertical="center"/>
    </xf>
    <xf numFmtId="3" fontId="10" fillId="24" borderId="49" xfId="0" applyNumberFormat="1" applyFont="1" applyFill="1" applyBorder="1" applyAlignment="1">
      <alignment horizontal="right" indent="1"/>
    </xf>
    <xf numFmtId="166" fontId="0" fillId="0" borderId="0" xfId="0" applyNumberFormat="1"/>
    <xf numFmtId="0" fontId="20" fillId="24" borderId="66" xfId="0" applyFont="1" applyFill="1" applyBorder="1"/>
    <xf numFmtId="0" fontId="20" fillId="24" borderId="67" xfId="0" applyFont="1" applyFill="1" applyBorder="1"/>
    <xf numFmtId="43" fontId="10" fillId="0" borderId="43" xfId="37" applyFont="1" applyFill="1" applyBorder="1" applyAlignment="1">
      <alignment horizontal="left" vertical="center" wrapText="1"/>
    </xf>
    <xf numFmtId="0" fontId="10" fillId="26" borderId="43" xfId="40" applyFill="1" applyBorder="1"/>
    <xf numFmtId="0" fontId="29" fillId="30" borderId="43" xfId="40" applyFont="1" applyFill="1" applyBorder="1" applyAlignment="1">
      <alignment horizontal="center" vertical="center" wrapText="1"/>
    </xf>
    <xf numFmtId="166" fontId="10" fillId="0" borderId="44" xfId="37" applyNumberFormat="1" applyFont="1" applyFill="1" applyBorder="1" applyAlignment="1">
      <alignment horizontal="center"/>
    </xf>
    <xf numFmtId="166" fontId="20" fillId="26" borderId="44" xfId="37" applyNumberFormat="1" applyFont="1" applyFill="1" applyBorder="1" applyAlignment="1">
      <alignment horizontal="center"/>
    </xf>
    <xf numFmtId="166" fontId="20" fillId="26" borderId="43" xfId="37" applyNumberFormat="1" applyFont="1" applyFill="1" applyBorder="1" applyAlignment="1">
      <alignment horizontal="center"/>
    </xf>
    <xf numFmtId="0" fontId="1" fillId="0" borderId="0" xfId="40" applyFont="1" applyAlignment="1">
      <alignment horizontal="center" vertical="center" wrapText="1"/>
    </xf>
    <xf numFmtId="0" fontId="1" fillId="0" borderId="0" xfId="40" applyFont="1" applyAlignment="1">
      <alignment horizontal="center" vertical="center"/>
    </xf>
    <xf numFmtId="0" fontId="33" fillId="0" borderId="0" xfId="40" applyFont="1" applyAlignment="1">
      <alignment vertical="center" shrinkToFit="1"/>
    </xf>
    <xf numFmtId="0" fontId="33" fillId="0" borderId="0" xfId="40" applyFont="1" applyAlignment="1">
      <alignment vertical="center"/>
    </xf>
    <xf numFmtId="0" fontId="29" fillId="24" borderId="43" xfId="40" applyFont="1" applyFill="1" applyBorder="1" applyAlignment="1">
      <alignment horizontal="left" vertical="center" wrapText="1"/>
    </xf>
    <xf numFmtId="0" fontId="29" fillId="0" borderId="0" xfId="40" applyFont="1" applyBorder="1" applyAlignment="1">
      <alignment horizontal="left" vertical="center" wrapText="1"/>
    </xf>
    <xf numFmtId="0" fontId="20" fillId="0" borderId="0" xfId="40" applyFont="1" applyAlignment="1">
      <alignment horizontal="center"/>
    </xf>
    <xf numFmtId="43" fontId="20" fillId="0" borderId="0" xfId="37" applyFont="1" applyAlignment="1">
      <alignment horizontal="center"/>
    </xf>
    <xf numFmtId="166" fontId="20" fillId="0" borderId="43" xfId="37" applyNumberFormat="1" applyFont="1" applyBorder="1" applyAlignment="1">
      <alignment horizontal="center"/>
    </xf>
    <xf numFmtId="0" fontId="20" fillId="0" borderId="58" xfId="40" applyFont="1" applyBorder="1" applyAlignment="1">
      <alignment horizontal="center"/>
    </xf>
    <xf numFmtId="0" fontId="20" fillId="26" borderId="43" xfId="40" applyFont="1" applyFill="1" applyBorder="1" applyAlignment="1">
      <alignment horizontal="center"/>
    </xf>
    <xf numFmtId="0" fontId="20" fillId="0" borderId="0" xfId="40" applyFont="1"/>
    <xf numFmtId="166" fontId="10" fillId="0" borderId="24" xfId="40" applyNumberFormat="1" applyFont="1" applyFill="1" applyBorder="1" applyAlignment="1">
      <alignment horizontal="left" vertical="center" wrapText="1"/>
    </xf>
    <xf numFmtId="166" fontId="10" fillId="0" borderId="24" xfId="40" applyNumberFormat="1" applyFill="1" applyBorder="1" applyAlignment="1">
      <alignment horizontal="center"/>
    </xf>
    <xf numFmtId="166" fontId="20" fillId="0" borderId="58" xfId="40" applyNumberFormat="1" applyFont="1" applyBorder="1" applyAlignment="1">
      <alignment horizontal="center"/>
    </xf>
    <xf numFmtId="0" fontId="30" fillId="30" borderId="43" xfId="40" applyFont="1" applyFill="1" applyBorder="1" applyAlignment="1">
      <alignment horizontal="center" vertical="center" wrapText="1"/>
    </xf>
    <xf numFmtId="43" fontId="26" fillId="0" borderId="43" xfId="0" applyNumberFormat="1" applyFont="1" applyFill="1" applyBorder="1" applyAlignment="1">
      <alignment horizontal="right"/>
    </xf>
    <xf numFmtId="43" fontId="20" fillId="26" borderId="43" xfId="0" applyNumberFormat="1" applyFont="1" applyFill="1" applyBorder="1" applyAlignment="1">
      <alignment horizontal="center"/>
    </xf>
    <xf numFmtId="0" fontId="20" fillId="0" borderId="45" xfId="0" applyFont="1" applyFill="1" applyBorder="1" applyAlignment="1">
      <alignment horizontal="left" vertical="center" wrapText="1"/>
    </xf>
    <xf numFmtId="43" fontId="20" fillId="0" borderId="44" xfId="36" applyFont="1" applyFill="1" applyBorder="1" applyAlignment="1">
      <alignment horizontal="center" vertical="center"/>
    </xf>
    <xf numFmtId="0" fontId="20" fillId="0" borderId="0" xfId="0" applyFont="1" applyAlignment="1">
      <alignment vertical="center"/>
    </xf>
    <xf numFmtId="1" fontId="0" fillId="24" borderId="45" xfId="0" applyNumberFormat="1" applyFill="1" applyBorder="1"/>
    <xf numFmtId="0" fontId="35" fillId="0" borderId="0" xfId="40" applyFont="1" applyAlignment="1">
      <alignment horizontal="right" vertical="center"/>
    </xf>
    <xf numFmtId="43" fontId="27" fillId="0" borderId="44" xfId="36" applyFont="1" applyFill="1" applyBorder="1" applyAlignment="1">
      <alignment horizontal="right"/>
    </xf>
    <xf numFmtId="4" fontId="20" fillId="26" borderId="43" xfId="0" applyNumberFormat="1" applyFont="1" applyFill="1" applyBorder="1" applyAlignment="1">
      <alignment horizontal="center"/>
    </xf>
    <xf numFmtId="0" fontId="0" fillId="0" borderId="43" xfId="0" applyFill="1" applyBorder="1" applyAlignment="1">
      <alignment horizontal="center"/>
    </xf>
    <xf numFmtId="43" fontId="27" fillId="0" borderId="43" xfId="36" applyFont="1" applyFill="1" applyBorder="1" applyAlignment="1">
      <alignment horizontal="right"/>
    </xf>
    <xf numFmtId="43" fontId="20" fillId="0" borderId="43" xfId="36" applyFont="1" applyFill="1" applyBorder="1" applyAlignment="1">
      <alignment horizontal="center" vertical="center"/>
    </xf>
    <xf numFmtId="0" fontId="0" fillId="26" borderId="43" xfId="0" applyFill="1" applyBorder="1" applyAlignment="1">
      <alignment horizontal="center"/>
    </xf>
    <xf numFmtId="0" fontId="1" fillId="0" borderId="43" xfId="40" applyFont="1" applyBorder="1" applyAlignment="1">
      <alignment horizontal="left" vertical="center" wrapText="1"/>
    </xf>
    <xf numFmtId="0" fontId="1" fillId="0" borderId="33" xfId="0" applyFont="1" applyFill="1" applyBorder="1"/>
    <xf numFmtId="3" fontId="1" fillId="28" borderId="68" xfId="0" applyNumberFormat="1" applyFont="1" applyFill="1" applyBorder="1" applyAlignment="1">
      <alignment horizontal="center"/>
    </xf>
    <xf numFmtId="0" fontId="41" fillId="24" borderId="0" xfId="0" applyFont="1" applyFill="1"/>
    <xf numFmtId="164" fontId="20" fillId="26" borderId="43" xfId="36" applyNumberFormat="1" applyFont="1" applyFill="1" applyBorder="1" applyAlignment="1">
      <alignment horizontal="center"/>
    </xf>
    <xf numFmtId="0" fontId="20" fillId="27" borderId="69" xfId="0" applyFont="1" applyFill="1" applyBorder="1" applyAlignment="1"/>
    <xf numFmtId="3" fontId="22" fillId="24" borderId="12" xfId="0" applyNumberFormat="1" applyFont="1" applyFill="1" applyBorder="1" applyAlignment="1">
      <alignment horizontal="right" indent="1"/>
    </xf>
    <xf numFmtId="0" fontId="1" fillId="0" borderId="0" xfId="41"/>
    <xf numFmtId="0" fontId="20" fillId="0" borderId="0" xfId="41" applyFont="1"/>
    <xf numFmtId="0" fontId="1" fillId="24" borderId="0" xfId="41" applyFill="1"/>
    <xf numFmtId="0" fontId="20" fillId="25" borderId="52" xfId="41" applyFont="1" applyFill="1" applyBorder="1"/>
    <xf numFmtId="0" fontId="1" fillId="0" borderId="36" xfId="41" applyBorder="1"/>
    <xf numFmtId="0" fontId="1" fillId="24" borderId="39" xfId="41" applyFill="1" applyBorder="1"/>
    <xf numFmtId="0" fontId="1" fillId="24" borderId="38" xfId="41" applyFill="1" applyBorder="1"/>
    <xf numFmtId="0" fontId="1" fillId="24" borderId="0" xfId="41" applyFill="1" applyBorder="1" applyAlignment="1">
      <alignment horizontal="center"/>
    </xf>
    <xf numFmtId="0" fontId="20" fillId="24" borderId="0" xfId="41" applyFont="1" applyFill="1" applyBorder="1" applyAlignment="1">
      <alignment horizontal="center"/>
    </xf>
    <xf numFmtId="0" fontId="1" fillId="24" borderId="0" xfId="41" applyFill="1" applyBorder="1"/>
    <xf numFmtId="0" fontId="1" fillId="29" borderId="47" xfId="41" applyFill="1" applyBorder="1"/>
    <xf numFmtId="0" fontId="1" fillId="24" borderId="0" xfId="41" applyFill="1" applyAlignment="1">
      <alignment vertical="center"/>
    </xf>
    <xf numFmtId="0" fontId="1" fillId="24" borderId="40" xfId="41" applyFill="1" applyBorder="1"/>
    <xf numFmtId="0" fontId="24" fillId="24" borderId="39" xfId="41" applyFont="1" applyFill="1" applyBorder="1" applyAlignment="1">
      <alignment horizontal="right"/>
    </xf>
    <xf numFmtId="0" fontId="20" fillId="24" borderId="0" xfId="41" applyFont="1" applyFill="1" applyAlignment="1">
      <alignment vertical="center"/>
    </xf>
    <xf numFmtId="0" fontId="20" fillId="24" borderId="39" xfId="41" applyFont="1" applyFill="1" applyBorder="1"/>
    <xf numFmtId="0" fontId="27" fillId="0" borderId="0" xfId="41" applyFont="1" applyAlignment="1">
      <alignment horizontal="right"/>
    </xf>
    <xf numFmtId="0" fontId="27" fillId="24" borderId="0" xfId="41" applyFont="1" applyFill="1" applyAlignment="1">
      <alignment horizontal="right" vertical="center"/>
    </xf>
    <xf numFmtId="0" fontId="27" fillId="24" borderId="39" xfId="41" applyFont="1" applyFill="1" applyBorder="1" applyAlignment="1">
      <alignment horizontal="right" wrapText="1"/>
    </xf>
    <xf numFmtId="0" fontId="1" fillId="24" borderId="39" xfId="41" applyFont="1" applyFill="1" applyBorder="1" applyAlignment="1">
      <alignment wrapText="1"/>
    </xf>
    <xf numFmtId="0" fontId="1" fillId="0" borderId="0" xfId="41" applyFont="1" applyAlignment="1">
      <alignment horizontal="center"/>
    </xf>
    <xf numFmtId="0" fontId="1" fillId="24" borderId="0" xfId="41" applyFont="1" applyFill="1" applyAlignment="1">
      <alignment horizontal="center" vertical="center"/>
    </xf>
    <xf numFmtId="0" fontId="1" fillId="24" borderId="38" xfId="41" applyFill="1" applyBorder="1" applyAlignment="1">
      <alignment wrapText="1"/>
    </xf>
    <xf numFmtId="0" fontId="1" fillId="24" borderId="55" xfId="41" applyFill="1" applyBorder="1" applyAlignment="1">
      <alignment horizontal="center" vertical="center"/>
    </xf>
    <xf numFmtId="0" fontId="20" fillId="24" borderId="55" xfId="41" applyFont="1" applyFill="1" applyBorder="1" applyAlignment="1">
      <alignment horizontal="center"/>
    </xf>
    <xf numFmtId="0" fontId="1" fillId="24" borderId="55" xfId="41" applyFill="1" applyBorder="1" applyAlignment="1">
      <alignment horizontal="center"/>
    </xf>
    <xf numFmtId="0" fontId="20" fillId="24" borderId="55" xfId="41" applyFont="1" applyFill="1" applyBorder="1" applyAlignment="1">
      <alignment horizontal="left" vertical="center" wrapText="1"/>
    </xf>
    <xf numFmtId="0" fontId="20" fillId="25" borderId="40" xfId="41" applyFont="1" applyFill="1" applyBorder="1" applyAlignment="1">
      <alignment horizontal="left" vertical="center" wrapText="1"/>
    </xf>
    <xf numFmtId="0" fontId="27" fillId="0" borderId="39" xfId="41" applyFont="1" applyFill="1" applyBorder="1" applyAlignment="1">
      <alignment horizontal="right" vertical="center" wrapText="1"/>
    </xf>
    <xf numFmtId="0" fontId="1" fillId="0" borderId="39" xfId="41" applyFont="1" applyFill="1" applyBorder="1" applyAlignment="1">
      <alignment horizontal="left" vertical="center" wrapText="1"/>
    </xf>
    <xf numFmtId="0" fontId="1" fillId="0" borderId="38" xfId="41" applyFont="1" applyFill="1" applyBorder="1" applyAlignment="1">
      <alignment horizontal="left" vertical="center" wrapText="1"/>
    </xf>
    <xf numFmtId="0" fontId="1" fillId="24" borderId="57" xfId="41" applyFill="1" applyBorder="1" applyAlignment="1">
      <alignment horizontal="center"/>
    </xf>
    <xf numFmtId="0" fontId="20" fillId="24" borderId="57" xfId="41" applyFont="1" applyFill="1" applyBorder="1" applyAlignment="1">
      <alignment horizontal="center"/>
    </xf>
    <xf numFmtId="0" fontId="1" fillId="24" borderId="57" xfId="41" applyFill="1" applyBorder="1"/>
    <xf numFmtId="0" fontId="1" fillId="29" borderId="52" xfId="41" applyFill="1" applyBorder="1"/>
    <xf numFmtId="0" fontId="1" fillId="29" borderId="36" xfId="41" applyFill="1" applyBorder="1"/>
    <xf numFmtId="0" fontId="1" fillId="29" borderId="35" xfId="41" applyFill="1" applyBorder="1"/>
    <xf numFmtId="0" fontId="20" fillId="24" borderId="55" xfId="41" applyFont="1" applyFill="1" applyBorder="1"/>
    <xf numFmtId="0" fontId="1" fillId="0" borderId="36" xfId="41" applyFont="1" applyBorder="1" applyAlignment="1">
      <alignment wrapText="1"/>
    </xf>
    <xf numFmtId="0" fontId="1" fillId="0" borderId="36" xfId="41" applyBorder="1" applyAlignment="1">
      <alignment wrapText="1"/>
    </xf>
    <xf numFmtId="0" fontId="1" fillId="0" borderId="35" xfId="41" applyBorder="1"/>
    <xf numFmtId="0" fontId="1" fillId="0" borderId="52" xfId="41" applyBorder="1" applyAlignment="1">
      <alignment horizontal="left"/>
    </xf>
    <xf numFmtId="0" fontId="1" fillId="0" borderId="36" xfId="41" applyBorder="1" applyAlignment="1">
      <alignment horizontal="left"/>
    </xf>
    <xf numFmtId="0" fontId="1" fillId="0" borderId="35" xfId="41" applyBorder="1" applyAlignment="1">
      <alignment horizontal="left"/>
    </xf>
    <xf numFmtId="0" fontId="0" fillId="24" borderId="0" xfId="0" applyFill="1" applyAlignment="1">
      <alignment vertical="center"/>
    </xf>
    <xf numFmtId="43" fontId="0" fillId="0" borderId="0" xfId="0" applyNumberFormat="1"/>
    <xf numFmtId="0" fontId="37" fillId="25" borderId="70" xfId="0" applyNumberFormat="1" applyFont="1" applyFill="1" applyBorder="1" applyAlignment="1">
      <alignment horizontal="left" vertical="center" wrapText="1"/>
    </xf>
    <xf numFmtId="0" fontId="37" fillId="25" borderId="71" xfId="0" applyNumberFormat="1" applyFont="1" applyFill="1" applyBorder="1" applyAlignment="1">
      <alignment horizontal="left" vertical="center" wrapText="1"/>
    </xf>
    <xf numFmtId="4" fontId="43" fillId="25" borderId="64" xfId="0" applyNumberFormat="1" applyFont="1" applyFill="1" applyBorder="1" applyAlignment="1">
      <alignment horizontal="right" vertical="center"/>
    </xf>
    <xf numFmtId="0" fontId="37" fillId="25" borderId="72" xfId="0" applyNumberFormat="1" applyFont="1" applyFill="1" applyBorder="1" applyAlignment="1">
      <alignment horizontal="left" vertical="center"/>
    </xf>
    <xf numFmtId="43" fontId="0" fillId="0" borderId="73" xfId="36" applyFont="1" applyFill="1" applyBorder="1" applyAlignment="1">
      <alignment horizontal="center"/>
    </xf>
    <xf numFmtId="43" fontId="0" fillId="0" borderId="49" xfId="36" applyFont="1" applyFill="1" applyBorder="1" applyAlignment="1">
      <alignment horizontal="center"/>
    </xf>
    <xf numFmtId="43" fontId="0" fillId="0" borderId="74" xfId="36" applyFont="1" applyFill="1" applyBorder="1" applyAlignment="1">
      <alignment horizontal="center"/>
    </xf>
    <xf numFmtId="0" fontId="37" fillId="31" borderId="75" xfId="0" applyNumberFormat="1" applyFont="1" applyFill="1" applyBorder="1" applyAlignment="1">
      <alignment horizontal="left" vertical="center"/>
    </xf>
    <xf numFmtId="0" fontId="37" fillId="31" borderId="76" xfId="0" applyNumberFormat="1" applyFont="1" applyFill="1" applyBorder="1" applyAlignment="1">
      <alignment horizontal="left" vertical="center"/>
    </xf>
    <xf numFmtId="0" fontId="42" fillId="32" borderId="77" xfId="0" applyNumberFormat="1" applyFont="1" applyFill="1" applyBorder="1" applyAlignment="1">
      <alignment horizontal="left" vertical="center"/>
    </xf>
    <xf numFmtId="0" fontId="37" fillId="31" borderId="78" xfId="0" applyNumberFormat="1" applyFont="1" applyFill="1" applyBorder="1" applyAlignment="1">
      <alignment horizontal="left" vertical="center"/>
    </xf>
    <xf numFmtId="0" fontId="42" fillId="32" borderId="79" xfId="0" applyNumberFormat="1" applyFont="1" applyFill="1" applyBorder="1" applyAlignment="1">
      <alignment horizontal="center" vertical="center" wrapText="1"/>
    </xf>
    <xf numFmtId="0" fontId="44" fillId="31" borderId="80" xfId="0" applyNumberFormat="1" applyFont="1" applyFill="1" applyBorder="1" applyAlignment="1">
      <alignment horizontal="center" vertical="center" wrapText="1"/>
    </xf>
    <xf numFmtId="0" fontId="44" fillId="31" borderId="81" xfId="0" applyNumberFormat="1" applyFont="1" applyFill="1" applyBorder="1" applyAlignment="1">
      <alignment horizontal="center" vertical="center" wrapText="1"/>
    </xf>
    <xf numFmtId="0" fontId="44" fillId="31" borderId="82" xfId="0" applyNumberFormat="1" applyFont="1" applyFill="1" applyBorder="1" applyAlignment="1">
      <alignment horizontal="center" vertical="center" wrapText="1"/>
    </xf>
    <xf numFmtId="4" fontId="37" fillId="24" borderId="83" xfId="0" applyNumberFormat="1" applyFont="1" applyFill="1" applyBorder="1" applyAlignment="1">
      <alignment horizontal="right" vertical="center"/>
    </xf>
    <xf numFmtId="4" fontId="37" fillId="24" borderId="84" xfId="0" applyNumberFormat="1" applyFont="1" applyFill="1" applyBorder="1" applyAlignment="1">
      <alignment horizontal="right" vertical="center"/>
    </xf>
    <xf numFmtId="4" fontId="37" fillId="24" borderId="85" xfId="0" applyNumberFormat="1" applyFont="1" applyFill="1" applyBorder="1" applyAlignment="1">
      <alignment horizontal="right" vertical="center"/>
    </xf>
    <xf numFmtId="4" fontId="43" fillId="31" borderId="86" xfId="0" applyNumberFormat="1" applyFont="1" applyFill="1" applyBorder="1" applyAlignment="1">
      <alignment horizontal="right" vertical="center"/>
    </xf>
    <xf numFmtId="0" fontId="37" fillId="31" borderId="87" xfId="0" applyNumberFormat="1" applyFont="1" applyFill="1" applyBorder="1" applyAlignment="1">
      <alignment horizontal="left" vertical="center"/>
    </xf>
    <xf numFmtId="4" fontId="37" fillId="24" borderId="88" xfId="0" applyNumberFormat="1" applyFont="1" applyFill="1" applyBorder="1" applyAlignment="1">
      <alignment horizontal="right" vertical="center"/>
    </xf>
    <xf numFmtId="4" fontId="37" fillId="24" borderId="89" xfId="0" applyNumberFormat="1" applyFont="1" applyFill="1" applyBorder="1" applyAlignment="1">
      <alignment horizontal="right" vertical="center"/>
    </xf>
    <xf numFmtId="4" fontId="37" fillId="24" borderId="90" xfId="0" applyNumberFormat="1" applyFont="1" applyFill="1" applyBorder="1" applyAlignment="1">
      <alignment horizontal="right" vertical="center"/>
    </xf>
    <xf numFmtId="4" fontId="37" fillId="24" borderId="91" xfId="0" applyNumberFormat="1" applyFont="1" applyFill="1" applyBorder="1" applyAlignment="1">
      <alignment horizontal="right" vertical="center"/>
    </xf>
    <xf numFmtId="0" fontId="20" fillId="24" borderId="33" xfId="0" applyFont="1" applyFill="1" applyBorder="1" applyAlignment="1"/>
    <xf numFmtId="4" fontId="0" fillId="30" borderId="0" xfId="0" applyNumberFormat="1" applyFill="1"/>
    <xf numFmtId="43" fontId="37" fillId="33" borderId="44" xfId="36" applyFont="1" applyFill="1" applyBorder="1" applyAlignment="1">
      <alignment horizontal="center" vertical="center"/>
    </xf>
    <xf numFmtId="43" fontId="37" fillId="33" borderId="45" xfId="36" applyFont="1" applyFill="1" applyBorder="1" applyAlignment="1">
      <alignment horizontal="center" vertical="center"/>
    </xf>
    <xf numFmtId="4" fontId="0" fillId="0" borderId="0" xfId="0" applyNumberFormat="1"/>
    <xf numFmtId="4" fontId="20" fillId="0" borderId="0" xfId="0" applyNumberFormat="1" applyFont="1"/>
    <xf numFmtId="0" fontId="42" fillId="34" borderId="71" xfId="0" applyNumberFormat="1" applyFont="1" applyFill="1" applyBorder="1" applyAlignment="1">
      <alignment horizontal="center" vertical="center" wrapText="1"/>
    </xf>
    <xf numFmtId="165" fontId="45" fillId="0" borderId="0" xfId="0" applyNumberFormat="1" applyFont="1"/>
    <xf numFmtId="0" fontId="10" fillId="0" borderId="39" xfId="0" applyFont="1" applyFill="1" applyBorder="1" applyAlignment="1">
      <alignment horizontal="left" vertical="center"/>
    </xf>
    <xf numFmtId="3" fontId="0" fillId="24" borderId="49" xfId="0" applyNumberFormat="1" applyFill="1" applyBorder="1" applyAlignment="1"/>
    <xf numFmtId="0" fontId="0" fillId="0" borderId="0" xfId="0" applyAlignment="1"/>
    <xf numFmtId="0" fontId="20" fillId="27" borderId="31" xfId="0" applyFont="1" applyFill="1" applyBorder="1" applyAlignment="1">
      <alignment horizontal="center"/>
    </xf>
    <xf numFmtId="0" fontId="20" fillId="27" borderId="55" xfId="0" applyFont="1" applyFill="1" applyBorder="1" applyAlignment="1">
      <alignment horizontal="center"/>
    </xf>
    <xf numFmtId="0" fontId="0" fillId="0" borderId="92" xfId="0" applyBorder="1" applyAlignment="1">
      <alignment horizontal="center" vertical="center"/>
    </xf>
    <xf numFmtId="1" fontId="20" fillId="25" borderId="59" xfId="0" applyNumberFormat="1" applyFont="1" applyFill="1" applyBorder="1" applyAlignment="1">
      <alignment horizontal="center"/>
    </xf>
    <xf numFmtId="1" fontId="20" fillId="25" borderId="60" xfId="0" applyNumberFormat="1" applyFont="1" applyFill="1" applyBorder="1" applyAlignment="1">
      <alignment horizontal="center"/>
    </xf>
    <xf numFmtId="0" fontId="20" fillId="25" borderId="93" xfId="0" applyFont="1" applyFill="1" applyBorder="1" applyAlignment="1">
      <alignment horizontal="center"/>
    </xf>
    <xf numFmtId="2" fontId="1" fillId="24" borderId="94" xfId="0" applyNumberFormat="1" applyFont="1" applyFill="1" applyBorder="1" applyAlignment="1">
      <alignment horizontal="center"/>
    </xf>
    <xf numFmtId="165" fontId="0" fillId="24" borderId="95" xfId="0" applyNumberFormat="1" applyFill="1" applyBorder="1"/>
    <xf numFmtId="165" fontId="20" fillId="25" borderId="95" xfId="0" applyNumberFormat="1" applyFont="1" applyFill="1" applyBorder="1"/>
    <xf numFmtId="165" fontId="0" fillId="24" borderId="96" xfId="0" applyNumberFormat="1" applyFill="1" applyBorder="1"/>
    <xf numFmtId="165" fontId="20" fillId="24" borderId="95" xfId="0" applyNumberFormat="1" applyFont="1" applyFill="1" applyBorder="1"/>
    <xf numFmtId="165" fontId="0" fillId="24" borderId="95" xfId="0" applyNumberFormat="1" applyFill="1" applyBorder="1" applyAlignment="1"/>
    <xf numFmtId="165" fontId="20" fillId="26" borderId="97" xfId="0" applyNumberFormat="1" applyFont="1" applyFill="1" applyBorder="1"/>
    <xf numFmtId="1" fontId="0" fillId="0" borderId="53" xfId="0" applyNumberFormat="1" applyBorder="1"/>
    <xf numFmtId="1" fontId="0" fillId="24" borderId="54" xfId="0" applyNumberFormat="1" applyFill="1" applyBorder="1"/>
    <xf numFmtId="1" fontId="20" fillId="0" borderId="53" xfId="0" applyNumberFormat="1" applyFont="1" applyBorder="1"/>
    <xf numFmtId="1" fontId="20" fillId="24" borderId="54" xfId="0" applyNumberFormat="1" applyFont="1" applyFill="1" applyBorder="1"/>
    <xf numFmtId="1" fontId="0" fillId="24" borderId="0" xfId="0" applyNumberFormat="1" applyFill="1"/>
    <xf numFmtId="1" fontId="0" fillId="0" borderId="44" xfId="0" applyNumberFormat="1" applyBorder="1"/>
    <xf numFmtId="1" fontId="20" fillId="0" borderId="44" xfId="0" applyNumberFormat="1" applyFont="1" applyBorder="1"/>
    <xf numFmtId="1" fontId="20" fillId="24" borderId="45" xfId="0" applyNumberFormat="1" applyFont="1" applyFill="1" applyBorder="1"/>
    <xf numFmtId="1" fontId="20" fillId="25" borderId="93" xfId="0" applyNumberFormat="1" applyFont="1" applyFill="1" applyBorder="1" applyAlignment="1">
      <alignment horizontal="center"/>
    </xf>
    <xf numFmtId="1" fontId="1" fillId="24" borderId="0" xfId="0" applyNumberFormat="1" applyFont="1" applyFill="1"/>
    <xf numFmtId="0" fontId="0" fillId="0" borderId="44" xfId="0" applyBorder="1" applyAlignment="1">
      <alignment horizontal="center"/>
    </xf>
    <xf numFmtId="1" fontId="1" fillId="0" borderId="53" xfId="0" applyNumberFormat="1" applyFont="1" applyBorder="1"/>
    <xf numFmtId="1" fontId="1" fillId="24" borderId="54" xfId="0" applyNumberFormat="1" applyFont="1" applyFill="1" applyBorder="1"/>
    <xf numFmtId="1" fontId="1" fillId="0" borderId="44" xfId="0" applyNumberFormat="1" applyFont="1" applyBorder="1"/>
    <xf numFmtId="1" fontId="1" fillId="24" borderId="45" xfId="0" applyNumberFormat="1" applyFont="1" applyFill="1" applyBorder="1"/>
    <xf numFmtId="0" fontId="0" fillId="0" borderId="38" xfId="0" applyBorder="1" applyAlignment="1">
      <alignment wrapText="1"/>
    </xf>
    <xf numFmtId="0" fontId="10" fillId="0" borderId="39" xfId="0" applyFont="1" applyBorder="1" applyAlignment="1">
      <alignment wrapText="1"/>
    </xf>
    <xf numFmtId="1" fontId="20" fillId="24" borderId="66" xfId="0" applyNumberFormat="1" applyFont="1" applyFill="1" applyBorder="1"/>
    <xf numFmtId="1" fontId="20" fillId="24" borderId="67" xfId="0" applyNumberFormat="1" applyFont="1" applyFill="1" applyBorder="1"/>
    <xf numFmtId="0" fontId="1" fillId="28" borderId="31" xfId="41" applyFill="1" applyBorder="1" applyAlignment="1">
      <alignment horizontal="left"/>
    </xf>
    <xf numFmtId="4" fontId="1" fillId="24" borderId="98" xfId="41" applyNumberFormat="1" applyFill="1" applyBorder="1" applyAlignment="1">
      <alignment horizontal="center" vertical="center"/>
    </xf>
    <xf numFmtId="4" fontId="1" fillId="24" borderId="99" xfId="41" applyNumberFormat="1" applyFill="1" applyBorder="1" applyAlignment="1">
      <alignment horizontal="center" vertical="center"/>
    </xf>
    <xf numFmtId="4" fontId="20" fillId="24" borderId="98" xfId="41" applyNumberFormat="1" applyFont="1" applyFill="1" applyBorder="1" applyAlignment="1">
      <alignment horizontal="center" vertical="center"/>
    </xf>
    <xf numFmtId="4" fontId="20" fillId="24" borderId="41" xfId="41" applyNumberFormat="1" applyFont="1" applyFill="1" applyBorder="1" applyAlignment="1">
      <alignment horizontal="center" vertical="center"/>
    </xf>
    <xf numFmtId="0" fontId="1" fillId="0" borderId="35" xfId="41" applyBorder="1" applyAlignment="1">
      <alignment wrapText="1"/>
    </xf>
    <xf numFmtId="4" fontId="1" fillId="24" borderId="31" xfId="41" applyNumberFormat="1" applyFill="1" applyBorder="1" applyAlignment="1">
      <alignment horizontal="center" vertical="center"/>
    </xf>
    <xf numFmtId="4" fontId="1" fillId="24" borderId="41" xfId="41" applyNumberFormat="1" applyFill="1" applyBorder="1" applyAlignment="1">
      <alignment horizontal="center" vertical="center"/>
    </xf>
    <xf numFmtId="3" fontId="20" fillId="25" borderId="59" xfId="41" applyNumberFormat="1" applyFont="1" applyFill="1" applyBorder="1" applyAlignment="1">
      <alignment horizontal="center"/>
    </xf>
    <xf numFmtId="3" fontId="20" fillId="25" borderId="60" xfId="41" applyNumberFormat="1" applyFont="1" applyFill="1" applyBorder="1" applyAlignment="1">
      <alignment horizontal="center"/>
    </xf>
    <xf numFmtId="3" fontId="20" fillId="25" borderId="93" xfId="41" applyNumberFormat="1" applyFont="1" applyFill="1" applyBorder="1" applyAlignment="1">
      <alignment horizontal="center"/>
    </xf>
    <xf numFmtId="3" fontId="1" fillId="0" borderId="53" xfId="41" applyNumberFormat="1" applyBorder="1"/>
    <xf numFmtId="3" fontId="1" fillId="24" borderId="54" xfId="41" applyNumberFormat="1" applyFill="1" applyBorder="1"/>
    <xf numFmtId="3" fontId="20" fillId="0" borderId="53" xfId="41" applyNumberFormat="1" applyFont="1" applyBorder="1"/>
    <xf numFmtId="3" fontId="20" fillId="24" borderId="66" xfId="41" applyNumberFormat="1" applyFont="1" applyFill="1" applyBorder="1"/>
    <xf numFmtId="3" fontId="1" fillId="24" borderId="0" xfId="41" applyNumberFormat="1" applyFill="1"/>
    <xf numFmtId="3" fontId="1" fillId="0" borderId="35" xfId="41" applyNumberFormat="1" applyBorder="1"/>
    <xf numFmtId="3" fontId="1" fillId="24" borderId="66" xfId="41" applyNumberFormat="1" applyFill="1" applyBorder="1"/>
    <xf numFmtId="3" fontId="1" fillId="0" borderId="44" xfId="41" applyNumberFormat="1" applyBorder="1"/>
    <xf numFmtId="3" fontId="1" fillId="24" borderId="45" xfId="41" applyNumberFormat="1" applyFill="1" applyBorder="1"/>
    <xf numFmtId="3" fontId="20" fillId="0" borderId="44" xfId="41" applyNumberFormat="1" applyFont="1" applyBorder="1"/>
    <xf numFmtId="3" fontId="20" fillId="24" borderId="67" xfId="41" applyNumberFormat="1" applyFont="1" applyFill="1" applyBorder="1"/>
    <xf numFmtId="3" fontId="1" fillId="0" borderId="36" xfId="41" applyNumberFormat="1" applyBorder="1"/>
    <xf numFmtId="3" fontId="1" fillId="24" borderId="67" xfId="41" applyNumberFormat="1" applyFill="1" applyBorder="1"/>
    <xf numFmtId="3" fontId="20" fillId="25" borderId="52" xfId="41" applyNumberFormat="1" applyFont="1" applyFill="1" applyBorder="1" applyAlignment="1">
      <alignment horizontal="center"/>
    </xf>
    <xf numFmtId="3" fontId="1" fillId="24" borderId="94" xfId="0" applyNumberFormat="1" applyFont="1" applyFill="1" applyBorder="1" applyAlignment="1">
      <alignment horizontal="center"/>
    </xf>
    <xf numFmtId="3" fontId="20" fillId="25" borderId="94" xfId="0" applyNumberFormat="1" applyFont="1" applyFill="1" applyBorder="1" applyAlignment="1">
      <alignment horizontal="center"/>
    </xf>
    <xf numFmtId="3" fontId="1" fillId="24" borderId="92" xfId="0" applyNumberFormat="1" applyFont="1" applyFill="1" applyBorder="1" applyAlignment="1">
      <alignment horizontal="center"/>
    </xf>
    <xf numFmtId="3" fontId="20" fillId="24" borderId="94" xfId="0" applyNumberFormat="1" applyFont="1" applyFill="1" applyBorder="1" applyAlignment="1">
      <alignment horizontal="center"/>
    </xf>
    <xf numFmtId="3" fontId="20" fillId="26" borderId="100" xfId="0" applyNumberFormat="1" applyFont="1" applyFill="1" applyBorder="1" applyAlignment="1">
      <alignment horizontal="center"/>
    </xf>
    <xf numFmtId="0" fontId="1" fillId="24" borderId="43" xfId="40" applyFont="1" applyFill="1" applyBorder="1" applyAlignment="1">
      <alignment horizontal="center" vertical="center" wrapText="1"/>
    </xf>
    <xf numFmtId="3" fontId="1" fillId="0" borderId="0" xfId="40" applyNumberFormat="1" applyFont="1" applyAlignment="1">
      <alignment horizontal="center" vertical="center"/>
    </xf>
    <xf numFmtId="3" fontId="27" fillId="0" borderId="0" xfId="40" applyNumberFormat="1" applyFont="1" applyAlignment="1">
      <alignment horizontal="right" vertical="center"/>
    </xf>
    <xf numFmtId="3" fontId="1" fillId="0" borderId="0" xfId="40" applyNumberFormat="1" applyFont="1" applyAlignment="1">
      <alignment horizontal="center" vertical="center" wrapText="1"/>
    </xf>
    <xf numFmtId="165" fontId="30" fillId="0" borderId="0" xfId="40" applyNumberFormat="1" applyFont="1" applyAlignment="1">
      <alignment vertical="center"/>
    </xf>
    <xf numFmtId="165" fontId="36" fillId="0" borderId="0" xfId="40" applyNumberFormat="1" applyFont="1" applyAlignment="1">
      <alignment horizontal="right" vertical="center"/>
    </xf>
    <xf numFmtId="165" fontId="10" fillId="0" borderId="44" xfId="37" applyNumberFormat="1" applyFont="1" applyFill="1" applyBorder="1" applyAlignment="1">
      <alignment horizontal="center"/>
    </xf>
    <xf numFmtId="165" fontId="10" fillId="0" borderId="43" xfId="37" applyNumberFormat="1" applyFont="1" applyFill="1" applyBorder="1" applyAlignment="1">
      <alignment horizontal="center"/>
    </xf>
    <xf numFmtId="165" fontId="20" fillId="0" borderId="43" xfId="37" applyNumberFormat="1" applyFont="1" applyBorder="1" applyAlignment="1">
      <alignment horizontal="center"/>
    </xf>
    <xf numFmtId="165" fontId="20" fillId="26" borderId="44" xfId="37" applyNumberFormat="1" applyFont="1" applyFill="1" applyBorder="1" applyAlignment="1">
      <alignment horizontal="center"/>
    </xf>
    <xf numFmtId="165" fontId="20" fillId="26" borderId="43" xfId="37" applyNumberFormat="1" applyFont="1" applyFill="1" applyBorder="1" applyAlignment="1">
      <alignment horizontal="center"/>
    </xf>
    <xf numFmtId="165" fontId="10" fillId="0" borderId="0" xfId="40" applyNumberFormat="1"/>
    <xf numFmtId="3" fontId="30" fillId="0" borderId="0" xfId="40" applyNumberFormat="1" applyFont="1" applyAlignment="1">
      <alignment vertical="center"/>
    </xf>
    <xf numFmtId="168" fontId="1" fillId="0" borderId="43" xfId="37" applyNumberFormat="1" applyFont="1" applyFill="1" applyBorder="1" applyAlignment="1">
      <alignment horizontal="center"/>
    </xf>
    <xf numFmtId="168" fontId="20" fillId="26" borderId="44" xfId="37" applyNumberFormat="1" applyFont="1" applyFill="1" applyBorder="1" applyAlignment="1">
      <alignment horizontal="center"/>
    </xf>
    <xf numFmtId="168" fontId="1" fillId="0" borderId="44" xfId="37" applyNumberFormat="1" applyFont="1" applyFill="1" applyBorder="1" applyAlignment="1">
      <alignment horizontal="center"/>
    </xf>
    <xf numFmtId="168" fontId="10" fillId="0" borderId="43" xfId="37" applyNumberFormat="1" applyFont="1" applyBorder="1" applyAlignment="1">
      <alignment horizontal="center"/>
    </xf>
    <xf numFmtId="3" fontId="20" fillId="29" borderId="43" xfId="40" applyNumberFormat="1" applyFont="1" applyFill="1" applyBorder="1" applyAlignment="1">
      <alignment horizontal="center" vertical="center" wrapText="1"/>
    </xf>
    <xf numFmtId="164" fontId="0" fillId="26" borderId="43" xfId="36" applyNumberFormat="1" applyFont="1" applyFill="1" applyBorder="1" applyAlignment="1">
      <alignment horizontal="center"/>
    </xf>
    <xf numFmtId="0" fontId="1" fillId="0" borderId="43" xfId="0" applyFont="1" applyBorder="1" applyAlignment="1">
      <alignment horizontal="center" vertical="center" wrapText="1"/>
    </xf>
    <xf numFmtId="3" fontId="10" fillId="0" borderId="43" xfId="0" applyNumberFormat="1" applyFont="1" applyBorder="1" applyAlignment="1">
      <alignment horizontal="center" vertical="center" wrapText="1"/>
    </xf>
    <xf numFmtId="3" fontId="0" fillId="0" borderId="44" xfId="0" applyNumberFormat="1" applyFill="1" applyBorder="1" applyAlignment="1">
      <alignment horizontal="center"/>
    </xf>
    <xf numFmtId="3" fontId="10" fillId="0" borderId="44" xfId="0" applyNumberFormat="1" applyFont="1" applyBorder="1" applyAlignment="1">
      <alignment horizontal="center" vertical="center" wrapText="1"/>
    </xf>
    <xf numFmtId="3" fontId="0" fillId="0" borderId="43" xfId="0" applyNumberFormat="1" applyBorder="1" applyAlignment="1">
      <alignment horizontal="center"/>
    </xf>
    <xf numFmtId="3" fontId="0" fillId="0" borderId="0" xfId="0" applyNumberFormat="1"/>
    <xf numFmtId="3" fontId="20" fillId="26" borderId="44" xfId="0" applyNumberFormat="1" applyFont="1" applyFill="1" applyBorder="1" applyAlignment="1">
      <alignment horizontal="center"/>
    </xf>
    <xf numFmtId="3" fontId="20" fillId="26" borderId="43" xfId="0" applyNumberFormat="1" applyFont="1" applyFill="1" applyBorder="1" applyAlignment="1">
      <alignment horizontal="center"/>
    </xf>
    <xf numFmtId="3" fontId="0" fillId="0" borderId="44" xfId="36" applyNumberFormat="1" applyFont="1" applyFill="1" applyBorder="1" applyAlignment="1">
      <alignment horizontal="center"/>
    </xf>
    <xf numFmtId="3" fontId="10" fillId="0" borderId="44" xfId="0" applyNumberFormat="1" applyFont="1" applyBorder="1" applyAlignment="1">
      <alignment horizontal="center" vertical="center"/>
    </xf>
    <xf numFmtId="3" fontId="10" fillId="0" borderId="43" xfId="0" applyNumberFormat="1" applyFont="1" applyBorder="1" applyAlignment="1">
      <alignment horizontal="center" vertical="center"/>
    </xf>
    <xf numFmtId="3" fontId="0" fillId="0" borderId="0" xfId="0" applyNumberFormat="1" applyAlignment="1"/>
    <xf numFmtId="3" fontId="20" fillId="0" borderId="44" xfId="36" applyNumberFormat="1" applyFont="1" applyFill="1" applyBorder="1" applyAlignment="1">
      <alignment horizontal="right"/>
    </xf>
    <xf numFmtId="3" fontId="20" fillId="0" borderId="44" xfId="0" applyNumberFormat="1" applyFont="1" applyBorder="1" applyAlignment="1">
      <alignment horizontal="right" vertical="center"/>
    </xf>
    <xf numFmtId="3" fontId="20" fillId="0" borderId="43" xfId="0" applyNumberFormat="1" applyFont="1" applyBorder="1" applyAlignment="1">
      <alignment horizontal="right" vertical="center"/>
    </xf>
    <xf numFmtId="3" fontId="26" fillId="0" borderId="44" xfId="0" applyNumberFormat="1" applyFont="1" applyFill="1" applyBorder="1" applyAlignment="1">
      <alignment horizontal="right"/>
    </xf>
    <xf numFmtId="3" fontId="26" fillId="0" borderId="43" xfId="0" applyNumberFormat="1" applyFont="1" applyFill="1" applyBorder="1" applyAlignment="1">
      <alignment horizontal="right"/>
    </xf>
    <xf numFmtId="165" fontId="10" fillId="0" borderId="45" xfId="0" applyNumberFormat="1" applyFont="1" applyFill="1" applyBorder="1" applyAlignment="1">
      <alignment horizontal="left" vertical="center" wrapText="1"/>
    </xf>
    <xf numFmtId="165" fontId="0" fillId="0" borderId="44" xfId="36" applyNumberFormat="1" applyFont="1" applyFill="1" applyBorder="1" applyAlignment="1">
      <alignment horizontal="center"/>
    </xf>
    <xf numFmtId="165" fontId="0" fillId="0" borderId="43" xfId="36" applyNumberFormat="1" applyFont="1" applyFill="1" applyBorder="1" applyAlignment="1">
      <alignment horizontal="center"/>
    </xf>
    <xf numFmtId="165" fontId="0" fillId="0" borderId="0" xfId="0" applyNumberFormat="1"/>
    <xf numFmtId="165" fontId="27" fillId="0" borderId="45" xfId="0" applyNumberFormat="1" applyFont="1" applyFill="1" applyBorder="1" applyAlignment="1">
      <alignment horizontal="right" vertical="center" wrapText="1"/>
    </xf>
    <xf numFmtId="165" fontId="27" fillId="0" borderId="44" xfId="36" applyNumberFormat="1" applyFont="1" applyFill="1" applyBorder="1" applyAlignment="1">
      <alignment horizontal="right"/>
    </xf>
    <xf numFmtId="165" fontId="27" fillId="0" borderId="43" xfId="36" applyNumberFormat="1" applyFont="1" applyFill="1" applyBorder="1" applyAlignment="1">
      <alignment horizontal="right"/>
    </xf>
    <xf numFmtId="165" fontId="27" fillId="0" borderId="0" xfId="0" applyNumberFormat="1" applyFont="1" applyAlignment="1">
      <alignment horizontal="right"/>
    </xf>
    <xf numFmtId="165" fontId="20" fillId="0" borderId="45" xfId="0" applyNumberFormat="1" applyFont="1" applyFill="1" applyBorder="1" applyAlignment="1">
      <alignment horizontal="left" vertical="center" wrapText="1"/>
    </xf>
    <xf numFmtId="165" fontId="20" fillId="0" borderId="44" xfId="36" applyNumberFormat="1" applyFont="1" applyFill="1" applyBorder="1" applyAlignment="1">
      <alignment horizontal="center" vertical="center"/>
    </xf>
    <xf numFmtId="165" fontId="20" fillId="0" borderId="43" xfId="36" applyNumberFormat="1" applyFont="1" applyFill="1" applyBorder="1" applyAlignment="1">
      <alignment horizontal="center" vertical="center"/>
    </xf>
    <xf numFmtId="165" fontId="20" fillId="0" borderId="0" xfId="0" applyNumberFormat="1" applyFont="1" applyAlignment="1">
      <alignment vertical="center"/>
    </xf>
    <xf numFmtId="165" fontId="20" fillId="26" borderId="45" xfId="0" applyNumberFormat="1" applyFont="1" applyFill="1" applyBorder="1" applyAlignment="1">
      <alignment horizontal="left" vertical="center" wrapText="1"/>
    </xf>
    <xf numFmtId="165" fontId="20" fillId="26" borderId="44" xfId="36" applyNumberFormat="1" applyFont="1" applyFill="1" applyBorder="1" applyAlignment="1">
      <alignment horizontal="center"/>
    </xf>
    <xf numFmtId="165" fontId="20" fillId="26" borderId="43" xfId="36" applyNumberFormat="1" applyFont="1" applyFill="1" applyBorder="1" applyAlignment="1">
      <alignment horizontal="center"/>
    </xf>
    <xf numFmtId="43" fontId="0" fillId="0" borderId="24" xfId="36" applyFont="1" applyFill="1" applyBorder="1" applyAlignment="1">
      <alignment horizontal="center"/>
    </xf>
    <xf numFmtId="3" fontId="24" fillId="0" borderId="20" xfId="0" applyNumberFormat="1" applyFont="1" applyBorder="1" applyAlignment="1">
      <alignment horizontal="right"/>
    </xf>
    <xf numFmtId="3" fontId="24" fillId="0" borderId="20" xfId="0" applyNumberFormat="1" applyFont="1" applyBorder="1" applyAlignment="1">
      <alignment horizontal="right" vertical="center" wrapText="1"/>
    </xf>
    <xf numFmtId="3" fontId="1" fillId="24" borderId="12" xfId="0" applyNumberFormat="1" applyFont="1" applyFill="1" applyBorder="1" applyAlignment="1">
      <alignment horizontal="center"/>
    </xf>
    <xf numFmtId="3" fontId="1" fillId="24" borderId="11" xfId="0" applyNumberFormat="1" applyFont="1" applyFill="1" applyBorder="1" applyAlignment="1">
      <alignment horizontal="center"/>
    </xf>
    <xf numFmtId="3" fontId="1" fillId="0" borderId="10" xfId="0" applyNumberFormat="1" applyFont="1" applyBorder="1" applyAlignment="1">
      <alignment horizontal="right" indent="1"/>
    </xf>
    <xf numFmtId="3" fontId="1" fillId="24" borderId="10" xfId="0" applyNumberFormat="1" applyFont="1" applyFill="1" applyBorder="1" applyAlignment="1">
      <alignment horizontal="right" indent="1"/>
    </xf>
    <xf numFmtId="4" fontId="1" fillId="25" borderId="12" xfId="0" applyNumberFormat="1" applyFont="1" applyFill="1" applyBorder="1" applyAlignment="1">
      <alignment horizontal="center"/>
    </xf>
    <xf numFmtId="4" fontId="1" fillId="25" borderId="11" xfId="0" applyNumberFormat="1" applyFont="1" applyFill="1" applyBorder="1" applyAlignment="1">
      <alignment horizontal="center"/>
    </xf>
    <xf numFmtId="3" fontId="1" fillId="25" borderId="12" xfId="0" applyNumberFormat="1" applyFont="1" applyFill="1" applyBorder="1" applyAlignment="1">
      <alignment horizontal="center"/>
    </xf>
    <xf numFmtId="3" fontId="1" fillId="25" borderId="11" xfId="0" applyNumberFormat="1" applyFont="1" applyFill="1" applyBorder="1" applyAlignment="1">
      <alignment horizontal="center"/>
    </xf>
    <xf numFmtId="3" fontId="1" fillId="0" borderId="0" xfId="0" applyNumberFormat="1" applyFont="1" applyBorder="1" applyAlignment="1">
      <alignment horizontal="right" indent="1"/>
    </xf>
    <xf numFmtId="3" fontId="1" fillId="24" borderId="12" xfId="0" applyNumberFormat="1" applyFont="1" applyFill="1" applyBorder="1" applyAlignment="1"/>
    <xf numFmtId="3" fontId="1" fillId="24" borderId="11" xfId="0" applyNumberFormat="1" applyFont="1" applyFill="1" applyBorder="1" applyAlignment="1"/>
    <xf numFmtId="0" fontId="1" fillId="24" borderId="12" xfId="0" applyFont="1" applyFill="1" applyBorder="1" applyAlignment="1">
      <alignment horizontal="center"/>
    </xf>
    <xf numFmtId="0" fontId="1" fillId="24" borderId="11" xfId="0" applyFont="1" applyFill="1" applyBorder="1" applyAlignment="1">
      <alignment horizontal="center"/>
    </xf>
    <xf numFmtId="3" fontId="1" fillId="0" borderId="15" xfId="0" applyNumberFormat="1" applyFont="1" applyBorder="1" applyAlignment="1">
      <alignment horizontal="right" indent="1"/>
    </xf>
    <xf numFmtId="0" fontId="1" fillId="25" borderId="12" xfId="0" applyFont="1" applyFill="1" applyBorder="1" applyAlignment="1">
      <alignment horizontal="center"/>
    </xf>
    <xf numFmtId="0" fontId="1" fillId="25" borderId="11" xfId="0" applyFont="1" applyFill="1" applyBorder="1" applyAlignment="1">
      <alignment horizontal="center"/>
    </xf>
    <xf numFmtId="0" fontId="1" fillId="0" borderId="16" xfId="0" applyFont="1" applyBorder="1"/>
    <xf numFmtId="0" fontId="1" fillId="24" borderId="17" xfId="0" applyFont="1" applyFill="1" applyBorder="1"/>
    <xf numFmtId="3" fontId="0" fillId="24" borderId="22" xfId="0" applyNumberFormat="1" applyFill="1" applyBorder="1" applyAlignment="1">
      <alignment horizontal="right" indent="1"/>
    </xf>
    <xf numFmtId="3" fontId="0" fillId="24" borderId="23" xfId="0" applyNumberFormat="1" applyFill="1" applyBorder="1" applyAlignment="1">
      <alignment horizontal="right" indent="1"/>
    </xf>
    <xf numFmtId="3" fontId="0" fillId="24" borderId="10" xfId="0" applyNumberFormat="1" applyFill="1" applyBorder="1" applyAlignment="1">
      <alignment horizontal="center" vertical="center"/>
    </xf>
    <xf numFmtId="0" fontId="0" fillId="24" borderId="0" xfId="0" applyFill="1" applyAlignment="1">
      <alignment horizontal="center" vertical="center"/>
    </xf>
    <xf numFmtId="0" fontId="0" fillId="24" borderId="15" xfId="0" applyFill="1" applyBorder="1"/>
    <xf numFmtId="0" fontId="0" fillId="28" borderId="43" xfId="0" applyFill="1" applyBorder="1" applyAlignment="1">
      <alignment horizontal="left" vertical="center"/>
    </xf>
    <xf numFmtId="0" fontId="46" fillId="28" borderId="43" xfId="0" applyFont="1" applyFill="1" applyBorder="1" applyAlignment="1">
      <alignment horizontal="center" vertical="center" wrapText="1"/>
    </xf>
    <xf numFmtId="0" fontId="46" fillId="0" borderId="43" xfId="0" applyFont="1" applyBorder="1" applyAlignment="1">
      <alignment horizontal="justify" vertical="center" wrapText="1"/>
    </xf>
    <xf numFmtId="0" fontId="46" fillId="0" borderId="0" xfId="0" applyFont="1" applyFill="1" applyBorder="1" applyAlignment="1">
      <alignment horizontal="justify" vertical="center" wrapText="1"/>
    </xf>
    <xf numFmtId="0" fontId="46" fillId="0" borderId="43" xfId="0" applyFont="1" applyFill="1" applyBorder="1" applyAlignment="1">
      <alignment horizontal="justify" vertical="center" wrapText="1"/>
    </xf>
    <xf numFmtId="0" fontId="46" fillId="28" borderId="43" xfId="0" applyFont="1" applyFill="1" applyBorder="1" applyAlignment="1">
      <alignment horizontal="justify" vertical="center" wrapText="1"/>
    </xf>
    <xf numFmtId="0" fontId="0" fillId="0" borderId="0" xfId="0" applyFill="1"/>
    <xf numFmtId="3" fontId="46" fillId="0" borderId="43" xfId="0" applyNumberFormat="1" applyFont="1" applyBorder="1"/>
    <xf numFmtId="10" fontId="46" fillId="0" borderId="43" xfId="0" applyNumberFormat="1" applyFont="1" applyBorder="1" applyAlignment="1">
      <alignment horizontal="center"/>
    </xf>
    <xf numFmtId="1" fontId="46" fillId="0" borderId="43" xfId="0" applyNumberFormat="1" applyFont="1" applyBorder="1" applyAlignment="1">
      <alignment horizontal="center"/>
    </xf>
    <xf numFmtId="3" fontId="46" fillId="0" borderId="43" xfId="0" applyNumberFormat="1" applyFont="1" applyBorder="1" applyAlignment="1">
      <alignment vertical="center"/>
    </xf>
    <xf numFmtId="10" fontId="46" fillId="0" borderId="43" xfId="0" applyNumberFormat="1" applyFont="1" applyBorder="1" applyAlignment="1">
      <alignment horizontal="center" vertical="center"/>
    </xf>
    <xf numFmtId="0" fontId="46" fillId="28" borderId="101" xfId="0" applyFont="1" applyFill="1" applyBorder="1" applyAlignment="1">
      <alignment horizontal="center" vertical="center" wrapText="1"/>
    </xf>
    <xf numFmtId="3" fontId="46" fillId="0" borderId="43" xfId="0" applyNumberFormat="1" applyFont="1" applyBorder="1" applyAlignment="1">
      <alignment horizontal="center"/>
    </xf>
    <xf numFmtId="3" fontId="46" fillId="0" borderId="0" xfId="0" applyNumberFormat="1" applyFont="1"/>
    <xf numFmtId="0" fontId="46" fillId="24" borderId="73" xfId="0" applyFont="1" applyFill="1" applyBorder="1" applyAlignment="1">
      <alignment horizontal="justify" vertical="center" wrapText="1"/>
    </xf>
    <xf numFmtId="3" fontId="46" fillId="24" borderId="73" xfId="0" applyNumberFormat="1" applyFont="1" applyFill="1" applyBorder="1"/>
    <xf numFmtId="10" fontId="46" fillId="24" borderId="73" xfId="0" applyNumberFormat="1" applyFont="1" applyFill="1" applyBorder="1" applyAlignment="1">
      <alignment horizontal="center"/>
    </xf>
    <xf numFmtId="3" fontId="46" fillId="24" borderId="73" xfId="0" applyNumberFormat="1" applyFont="1" applyFill="1" applyBorder="1" applyAlignment="1">
      <alignment horizontal="center"/>
    </xf>
    <xf numFmtId="3" fontId="46" fillId="24" borderId="73" xfId="0" applyNumberFormat="1" applyFont="1" applyFill="1" applyBorder="1" applyAlignment="1">
      <alignment horizontal="right"/>
    </xf>
    <xf numFmtId="0" fontId="46" fillId="24" borderId="49" xfId="0" applyFont="1" applyFill="1" applyBorder="1" applyAlignment="1">
      <alignment horizontal="justify" vertical="center" wrapText="1"/>
    </xf>
    <xf numFmtId="3" fontId="46" fillId="24" borderId="49" xfId="0" applyNumberFormat="1" applyFont="1" applyFill="1" applyBorder="1"/>
    <xf numFmtId="10" fontId="46" fillId="24" borderId="49" xfId="0" applyNumberFormat="1" applyFont="1" applyFill="1" applyBorder="1" applyAlignment="1">
      <alignment horizontal="center"/>
    </xf>
    <xf numFmtId="3" fontId="46" fillId="24" borderId="49" xfId="0" applyNumberFormat="1" applyFont="1" applyFill="1" applyBorder="1" applyAlignment="1">
      <alignment horizontal="center"/>
    </xf>
    <xf numFmtId="3" fontId="46" fillId="24" borderId="49" xfId="0" applyNumberFormat="1" applyFont="1" applyFill="1" applyBorder="1" applyAlignment="1">
      <alignment horizontal="right"/>
    </xf>
    <xf numFmtId="3" fontId="46" fillId="24" borderId="74" xfId="0" applyNumberFormat="1" applyFont="1" applyFill="1" applyBorder="1"/>
    <xf numFmtId="10" fontId="46" fillId="24" borderId="74" xfId="0" applyNumberFormat="1" applyFont="1" applyFill="1" applyBorder="1" applyAlignment="1">
      <alignment horizontal="center"/>
    </xf>
    <xf numFmtId="3" fontId="46" fillId="24" borderId="74" xfId="0" applyNumberFormat="1" applyFont="1" applyFill="1" applyBorder="1" applyAlignment="1">
      <alignment horizontal="center"/>
    </xf>
    <xf numFmtId="3" fontId="46" fillId="24" borderId="74" xfId="0" applyNumberFormat="1" applyFont="1" applyFill="1" applyBorder="1" applyAlignment="1">
      <alignment horizontal="right"/>
    </xf>
    <xf numFmtId="0" fontId="46" fillId="24" borderId="49" xfId="0" applyFont="1" applyFill="1" applyBorder="1"/>
    <xf numFmtId="0" fontId="46" fillId="24" borderId="43" xfId="0" applyFont="1" applyFill="1" applyBorder="1"/>
    <xf numFmtId="0" fontId="46" fillId="24" borderId="0" xfId="0" applyFont="1" applyFill="1" applyBorder="1"/>
    <xf numFmtId="10" fontId="0" fillId="0" borderId="0" xfId="0" applyNumberFormat="1"/>
    <xf numFmtId="10" fontId="46" fillId="0" borderId="0" xfId="0" applyNumberFormat="1" applyFont="1"/>
    <xf numFmtId="0" fontId="47" fillId="24" borderId="43" xfId="0" applyFont="1" applyFill="1" applyBorder="1" applyAlignment="1">
      <alignment horizontal="justify" vertical="center" wrapText="1"/>
    </xf>
    <xf numFmtId="3" fontId="47" fillId="24" borderId="43" xfId="0" applyNumberFormat="1" applyFont="1" applyFill="1" applyBorder="1"/>
    <xf numFmtId="3" fontId="47" fillId="24" borderId="43" xfId="0" applyNumberFormat="1" applyFont="1" applyFill="1" applyBorder="1" applyAlignment="1">
      <alignment horizontal="center"/>
    </xf>
    <xf numFmtId="3" fontId="47" fillId="24" borderId="43" xfId="0" applyNumberFormat="1" applyFont="1" applyFill="1" applyBorder="1" applyAlignment="1">
      <alignment horizontal="right"/>
    </xf>
    <xf numFmtId="9" fontId="47" fillId="24" borderId="43" xfId="0" applyNumberFormat="1" applyFont="1" applyFill="1" applyBorder="1" applyAlignment="1">
      <alignment horizontal="center"/>
    </xf>
    <xf numFmtId="0" fontId="51" fillId="24" borderId="0" xfId="0" applyFont="1" applyFill="1" applyBorder="1" applyAlignment="1">
      <alignment horizontal="left"/>
    </xf>
    <xf numFmtId="10" fontId="51" fillId="24" borderId="0" xfId="0" applyNumberFormat="1" applyFont="1" applyFill="1" applyBorder="1" applyAlignment="1">
      <alignment horizontal="center"/>
    </xf>
    <xf numFmtId="10" fontId="51" fillId="24" borderId="0" xfId="0" applyNumberFormat="1" applyFont="1" applyFill="1" applyBorder="1" applyAlignment="1">
      <alignment horizontal="center" vertical="center"/>
    </xf>
    <xf numFmtId="0" fontId="52" fillId="24" borderId="0" xfId="0" applyFont="1" applyFill="1" applyBorder="1" applyAlignment="1">
      <alignment horizontal="left"/>
    </xf>
    <xf numFmtId="0" fontId="49" fillId="24" borderId="0" xfId="0" applyFont="1" applyFill="1" applyAlignment="1">
      <alignment horizontal="center"/>
    </xf>
    <xf numFmtId="3" fontId="51" fillId="35" borderId="43" xfId="0" applyNumberFormat="1" applyFont="1" applyFill="1" applyBorder="1" applyAlignment="1">
      <alignment horizontal="center"/>
    </xf>
    <xf numFmtId="3" fontId="51" fillId="24" borderId="43" xfId="0" applyNumberFormat="1" applyFont="1" applyFill="1" applyBorder="1" applyAlignment="1">
      <alignment horizontal="center"/>
    </xf>
    <xf numFmtId="3" fontId="51" fillId="36" borderId="43" xfId="0" applyNumberFormat="1" applyFont="1" applyFill="1" applyBorder="1" applyAlignment="1">
      <alignment horizontal="center"/>
    </xf>
    <xf numFmtId="3" fontId="51" fillId="24" borderId="0" xfId="0" applyNumberFormat="1" applyFont="1" applyFill="1" applyBorder="1" applyAlignment="1">
      <alignment horizontal="center"/>
    </xf>
    <xf numFmtId="3" fontId="49" fillId="24" borderId="73" xfId="0" applyNumberFormat="1" applyFont="1" applyFill="1" applyBorder="1" applyAlignment="1">
      <alignment horizontal="center"/>
    </xf>
    <xf numFmtId="10" fontId="51" fillId="24" borderId="49" xfId="0" applyNumberFormat="1" applyFont="1" applyFill="1" applyBorder="1" applyAlignment="1">
      <alignment horizontal="center" vertical="center"/>
    </xf>
    <xf numFmtId="0" fontId="49" fillId="24" borderId="49" xfId="0" applyFont="1" applyFill="1" applyBorder="1" applyAlignment="1">
      <alignment horizontal="left"/>
    </xf>
    <xf numFmtId="3" fontId="49" fillId="24" borderId="49" xfId="0" applyNumberFormat="1" applyFont="1" applyFill="1" applyBorder="1" applyAlignment="1">
      <alignment horizontal="center"/>
    </xf>
    <xf numFmtId="0" fontId="51" fillId="24" borderId="49" xfId="0" applyFont="1" applyFill="1" applyBorder="1" applyAlignment="1">
      <alignment horizontal="left"/>
    </xf>
    <xf numFmtId="10" fontId="51" fillId="24" borderId="49" xfId="0" applyNumberFormat="1" applyFont="1" applyFill="1" applyBorder="1" applyAlignment="1">
      <alignment horizontal="center"/>
    </xf>
    <xf numFmtId="0" fontId="51" fillId="24" borderId="74" xfId="0" applyFont="1" applyFill="1" applyBorder="1" applyAlignment="1">
      <alignment horizontal="left"/>
    </xf>
    <xf numFmtId="10" fontId="51" fillId="24" borderId="74" xfId="0" applyNumberFormat="1" applyFont="1" applyFill="1" applyBorder="1" applyAlignment="1">
      <alignment horizontal="center"/>
    </xf>
    <xf numFmtId="3" fontId="50" fillId="24" borderId="49" xfId="0" applyNumberFormat="1" applyFont="1" applyFill="1" applyBorder="1" applyAlignment="1">
      <alignment horizontal="center"/>
    </xf>
    <xf numFmtId="10" fontId="51" fillId="24" borderId="74" xfId="0" applyNumberFormat="1" applyFont="1" applyFill="1" applyBorder="1" applyAlignment="1">
      <alignment horizontal="center" vertical="center"/>
    </xf>
    <xf numFmtId="3" fontId="50" fillId="28" borderId="73" xfId="0" applyNumberFormat="1" applyFont="1" applyFill="1" applyBorder="1" applyAlignment="1">
      <alignment horizontal="center" vertical="center"/>
    </xf>
    <xf numFmtId="3" fontId="50" fillId="28" borderId="73" xfId="0" applyNumberFormat="1" applyFont="1" applyFill="1" applyBorder="1" applyAlignment="1">
      <alignment horizontal="center" vertical="center" wrapText="1"/>
    </xf>
    <xf numFmtId="3" fontId="50" fillId="28" borderId="102" xfId="0" applyNumberFormat="1" applyFont="1" applyFill="1" applyBorder="1" applyAlignment="1">
      <alignment horizontal="center" vertical="center"/>
    </xf>
    <xf numFmtId="0" fontId="49" fillId="24" borderId="43" xfId="0" applyFont="1" applyFill="1" applyBorder="1" applyAlignment="1">
      <alignment horizontal="left"/>
    </xf>
    <xf numFmtId="0" fontId="51" fillId="24" borderId="43" xfId="0" applyFont="1" applyFill="1" applyBorder="1" applyAlignment="1">
      <alignment horizontal="left"/>
    </xf>
    <xf numFmtId="170" fontId="0" fillId="0" borderId="0" xfId="0" applyNumberFormat="1" applyAlignment="1">
      <alignment horizontal="right"/>
    </xf>
    <xf numFmtId="3" fontId="51" fillId="24" borderId="49" xfId="0" applyNumberFormat="1" applyFont="1" applyFill="1" applyBorder="1" applyAlignment="1">
      <alignment horizontal="center"/>
    </xf>
    <xf numFmtId="3" fontId="49" fillId="24" borderId="49" xfId="0" applyNumberFormat="1" applyFont="1" applyFill="1" applyBorder="1" applyAlignment="1">
      <alignment horizontal="center" vertical="center"/>
    </xf>
    <xf numFmtId="0" fontId="23" fillId="24" borderId="49" xfId="0" applyFont="1" applyFill="1" applyBorder="1" applyAlignment="1">
      <alignment horizontal="left"/>
    </xf>
    <xf numFmtId="0" fontId="52" fillId="24" borderId="43" xfId="0" applyFont="1" applyFill="1" applyBorder="1" applyAlignment="1">
      <alignment horizontal="left"/>
    </xf>
    <xf numFmtId="3" fontId="50" fillId="28" borderId="43" xfId="0" applyNumberFormat="1" applyFont="1" applyFill="1" applyBorder="1" applyAlignment="1">
      <alignment horizontal="center" vertical="center"/>
    </xf>
    <xf numFmtId="3" fontId="50" fillId="28" borderId="43" xfId="0" applyNumberFormat="1" applyFont="1" applyFill="1" applyBorder="1" applyAlignment="1">
      <alignment horizontal="center" vertical="center" wrapText="1"/>
    </xf>
    <xf numFmtId="3" fontId="23" fillId="24" borderId="49" xfId="0" applyNumberFormat="1" applyFont="1" applyFill="1" applyBorder="1" applyAlignment="1">
      <alignment horizontal="center" vertical="center"/>
    </xf>
    <xf numFmtId="0" fontId="46" fillId="0" borderId="43" xfId="0" applyFont="1" applyBorder="1" applyAlignment="1">
      <alignment horizontal="justify"/>
    </xf>
    <xf numFmtId="0" fontId="47" fillId="24" borderId="43" xfId="0" applyFont="1" applyFill="1" applyBorder="1"/>
    <xf numFmtId="3" fontId="50" fillId="24" borderId="43" xfId="0" applyNumberFormat="1" applyFont="1" applyFill="1" applyBorder="1" applyAlignment="1">
      <alignment horizontal="center" vertical="center"/>
    </xf>
    <xf numFmtId="0" fontId="53" fillId="24" borderId="0" xfId="0" applyFont="1" applyFill="1"/>
    <xf numFmtId="0" fontId="46" fillId="28" borderId="43" xfId="0" applyFont="1" applyFill="1" applyBorder="1" applyAlignment="1">
      <alignment vertical="center"/>
    </xf>
    <xf numFmtId="0" fontId="46" fillId="24" borderId="74" xfId="0" applyFont="1" applyFill="1" applyBorder="1" applyAlignment="1">
      <alignment horizontal="justify" vertical="center" wrapText="1"/>
    </xf>
    <xf numFmtId="0" fontId="46" fillId="24" borderId="43" xfId="0" applyFont="1" applyFill="1" applyBorder="1" applyAlignment="1">
      <alignment horizontal="justify" vertical="center" wrapText="1"/>
    </xf>
    <xf numFmtId="3" fontId="46" fillId="24" borderId="43" xfId="0" applyNumberFormat="1" applyFont="1" applyFill="1" applyBorder="1"/>
    <xf numFmtId="9" fontId="46" fillId="24" borderId="43" xfId="0" applyNumberFormat="1" applyFont="1" applyFill="1" applyBorder="1" applyAlignment="1">
      <alignment horizontal="center"/>
    </xf>
    <xf numFmtId="3" fontId="46" fillId="24" borderId="43" xfId="0" applyNumberFormat="1" applyFont="1" applyFill="1" applyBorder="1" applyAlignment="1">
      <alignment horizontal="center"/>
    </xf>
    <xf numFmtId="3" fontId="46" fillId="24" borderId="43" xfId="0" applyNumberFormat="1" applyFont="1" applyFill="1" applyBorder="1" applyAlignment="1">
      <alignment horizontal="right"/>
    </xf>
    <xf numFmtId="1" fontId="46" fillId="24" borderId="49" xfId="0" applyNumberFormat="1" applyFont="1" applyFill="1" applyBorder="1" applyAlignment="1">
      <alignment horizontal="center"/>
    </xf>
    <xf numFmtId="3" fontId="50" fillId="24" borderId="73" xfId="0" applyNumberFormat="1" applyFont="1" applyFill="1" applyBorder="1" applyAlignment="1">
      <alignment horizontal="center"/>
    </xf>
    <xf numFmtId="10" fontId="50" fillId="24" borderId="49" xfId="0" applyNumberFormat="1" applyFont="1" applyFill="1" applyBorder="1" applyAlignment="1">
      <alignment horizontal="center" vertical="center"/>
    </xf>
    <xf numFmtId="10" fontId="50" fillId="24" borderId="49" xfId="0" applyNumberFormat="1" applyFont="1" applyFill="1" applyBorder="1" applyAlignment="1">
      <alignment horizontal="center"/>
    </xf>
    <xf numFmtId="2" fontId="50" fillId="24" borderId="49" xfId="0" applyNumberFormat="1" applyFont="1" applyFill="1" applyBorder="1" applyAlignment="1">
      <alignment horizontal="center"/>
    </xf>
    <xf numFmtId="10" fontId="50" fillId="24" borderId="74" xfId="0" applyNumberFormat="1" applyFont="1" applyFill="1" applyBorder="1" applyAlignment="1">
      <alignment horizontal="center"/>
    </xf>
    <xf numFmtId="0" fontId="23" fillId="24" borderId="73" xfId="0" applyFont="1" applyFill="1" applyBorder="1" applyAlignment="1">
      <alignment horizontal="left"/>
    </xf>
    <xf numFmtId="3" fontId="23" fillId="24" borderId="73" xfId="0" applyNumberFormat="1" applyFont="1" applyFill="1" applyBorder="1" applyAlignment="1">
      <alignment horizontal="center"/>
    </xf>
    <xf numFmtId="0" fontId="23" fillId="24" borderId="49" xfId="0" applyFont="1" applyFill="1" applyBorder="1" applyAlignment="1">
      <alignment horizontal="left" vertical="center" wrapText="1"/>
    </xf>
    <xf numFmtId="10" fontId="23" fillId="24" borderId="49" xfId="0" applyNumberFormat="1" applyFont="1" applyFill="1" applyBorder="1" applyAlignment="1">
      <alignment horizontal="center" vertical="center"/>
    </xf>
    <xf numFmtId="3" fontId="23" fillId="24" borderId="49" xfId="0" applyNumberFormat="1" applyFont="1" applyFill="1" applyBorder="1" applyAlignment="1">
      <alignment horizontal="center"/>
    </xf>
    <xf numFmtId="10" fontId="23" fillId="24" borderId="49" xfId="0" applyNumberFormat="1" applyFont="1" applyFill="1" applyBorder="1" applyAlignment="1">
      <alignment horizontal="center"/>
    </xf>
    <xf numFmtId="2" fontId="23" fillId="24" borderId="49" xfId="0" applyNumberFormat="1" applyFont="1" applyFill="1" applyBorder="1" applyAlignment="1">
      <alignment horizontal="center"/>
    </xf>
    <xf numFmtId="0" fontId="23" fillId="24" borderId="74" xfId="0" applyFont="1" applyFill="1" applyBorder="1" applyAlignment="1">
      <alignment horizontal="left"/>
    </xf>
    <xf numFmtId="10" fontId="23" fillId="24" borderId="74" xfId="0" applyNumberFormat="1" applyFont="1" applyFill="1" applyBorder="1" applyAlignment="1">
      <alignment horizontal="center"/>
    </xf>
    <xf numFmtId="10" fontId="23" fillId="24" borderId="74" xfId="0" applyNumberFormat="1" applyFont="1" applyFill="1" applyBorder="1" applyAlignment="1">
      <alignment horizontal="center" vertical="center"/>
    </xf>
    <xf numFmtId="3" fontId="24" fillId="24" borderId="73" xfId="0" applyNumberFormat="1" applyFont="1" applyFill="1" applyBorder="1" applyAlignment="1">
      <alignment horizontal="center"/>
    </xf>
    <xf numFmtId="10" fontId="24" fillId="24" borderId="49" xfId="0" applyNumberFormat="1" applyFont="1" applyFill="1" applyBorder="1" applyAlignment="1">
      <alignment horizontal="center" vertical="center"/>
    </xf>
    <xf numFmtId="3" fontId="24" fillId="24" borderId="49" xfId="0" applyNumberFormat="1" applyFont="1" applyFill="1" applyBorder="1" applyAlignment="1">
      <alignment horizontal="center"/>
    </xf>
    <xf numFmtId="10" fontId="24" fillId="24" borderId="49" xfId="0" applyNumberFormat="1" applyFont="1" applyFill="1" applyBorder="1" applyAlignment="1">
      <alignment horizontal="center"/>
    </xf>
    <xf numFmtId="2" fontId="24" fillId="24" borderId="49" xfId="0" applyNumberFormat="1" applyFont="1" applyFill="1" applyBorder="1" applyAlignment="1">
      <alignment horizontal="center"/>
    </xf>
    <xf numFmtId="10" fontId="24" fillId="24" borderId="74" xfId="0" applyNumberFormat="1" applyFont="1" applyFill="1" applyBorder="1" applyAlignment="1">
      <alignment horizontal="center"/>
    </xf>
    <xf numFmtId="171" fontId="0" fillId="0" borderId="0" xfId="0" applyNumberFormat="1" applyAlignment="1">
      <alignment horizontal="center"/>
    </xf>
    <xf numFmtId="0" fontId="46" fillId="24" borderId="49" xfId="0" applyFont="1" applyFill="1" applyBorder="1" applyAlignment="1">
      <alignment horizontal="center"/>
    </xf>
    <xf numFmtId="1" fontId="46" fillId="24" borderId="43" xfId="0" applyNumberFormat="1" applyFont="1" applyFill="1" applyBorder="1" applyAlignment="1">
      <alignment horizontal="center"/>
    </xf>
    <xf numFmtId="165" fontId="1" fillId="24" borderId="0" xfId="0" applyNumberFormat="1" applyFont="1" applyFill="1"/>
    <xf numFmtId="165" fontId="1" fillId="0" borderId="0" xfId="0" applyNumberFormat="1" applyFont="1"/>
    <xf numFmtId="0" fontId="55" fillId="24" borderId="0" xfId="0" applyFont="1" applyFill="1"/>
    <xf numFmtId="0" fontId="56" fillId="24" borderId="0" xfId="0" applyFont="1" applyFill="1" applyAlignment="1">
      <alignment horizontal="right"/>
    </xf>
    <xf numFmtId="0" fontId="58" fillId="24" borderId="0" xfId="0" applyFont="1" applyFill="1"/>
    <xf numFmtId="0" fontId="1" fillId="24" borderId="55" xfId="0" applyFont="1" applyFill="1" applyBorder="1" applyAlignment="1">
      <alignment horizontal="center"/>
    </xf>
    <xf numFmtId="0" fontId="1" fillId="24" borderId="0" xfId="0" applyNumberFormat="1" applyFont="1" applyFill="1"/>
    <xf numFmtId="0" fontId="55" fillId="24" borderId="0" xfId="0" applyFont="1" applyFill="1" applyBorder="1" applyAlignment="1">
      <alignment horizontal="center"/>
    </xf>
    <xf numFmtId="0" fontId="54" fillId="24" borderId="0" xfId="0" applyFont="1" applyFill="1" applyBorder="1" applyAlignment="1">
      <alignment horizontal="center"/>
    </xf>
    <xf numFmtId="1" fontId="0" fillId="0" borderId="53" xfId="0" applyNumberFormat="1" applyBorder="1" applyAlignment="1">
      <alignment vertical="center"/>
    </xf>
    <xf numFmtId="0" fontId="0" fillId="24" borderId="54" xfId="0" applyFill="1" applyBorder="1" applyAlignment="1">
      <alignment vertical="center"/>
    </xf>
    <xf numFmtId="1" fontId="0" fillId="0" borderId="44" xfId="0" applyNumberFormat="1" applyBorder="1" applyAlignment="1">
      <alignment vertical="center"/>
    </xf>
    <xf numFmtId="0" fontId="0" fillId="24" borderId="45" xfId="0" applyFill="1" applyBorder="1" applyAlignment="1">
      <alignment vertical="center"/>
    </xf>
    <xf numFmtId="1" fontId="0" fillId="24" borderId="53" xfId="0" applyNumberFormat="1" applyFill="1" applyBorder="1" applyAlignment="1">
      <alignment vertical="center"/>
    </xf>
    <xf numFmtId="1" fontId="0" fillId="24" borderId="44" xfId="0" applyNumberFormat="1" applyFill="1" applyBorder="1" applyAlignment="1">
      <alignment vertical="center"/>
    </xf>
    <xf numFmtId="0" fontId="46" fillId="0" borderId="103" xfId="0" applyFont="1" applyBorder="1" applyAlignment="1">
      <alignment horizontal="justify" vertical="center" wrapText="1"/>
    </xf>
    <xf numFmtId="3" fontId="46" fillId="0" borderId="103" xfId="0" applyNumberFormat="1" applyFont="1" applyBorder="1"/>
    <xf numFmtId="10" fontId="46" fillId="0" borderId="103" xfId="0" applyNumberFormat="1" applyFont="1" applyBorder="1" applyAlignment="1">
      <alignment horizontal="center"/>
    </xf>
    <xf numFmtId="3" fontId="46" fillId="0" borderId="103" xfId="0" applyNumberFormat="1" applyFont="1" applyBorder="1" applyAlignment="1">
      <alignment horizontal="center"/>
    </xf>
    <xf numFmtId="1" fontId="46" fillId="0" borderId="103" xfId="0" applyNumberFormat="1" applyFont="1" applyBorder="1" applyAlignment="1">
      <alignment horizontal="center"/>
    </xf>
    <xf numFmtId="0" fontId="46" fillId="0" borderId="104" xfId="0" applyFont="1" applyBorder="1" applyAlignment="1">
      <alignment horizontal="justify" vertical="center" wrapText="1"/>
    </xf>
    <xf numFmtId="3" fontId="46" fillId="0" borderId="104" xfId="0" applyNumberFormat="1" applyFont="1" applyBorder="1"/>
    <xf numFmtId="10" fontId="46" fillId="0" borderId="104" xfId="0" applyNumberFormat="1" applyFont="1" applyBorder="1" applyAlignment="1">
      <alignment horizontal="center"/>
    </xf>
    <xf numFmtId="3" fontId="46" fillId="0" borderId="104" xfId="0" applyNumberFormat="1" applyFont="1" applyBorder="1" applyAlignment="1">
      <alignment horizontal="center"/>
    </xf>
    <xf numFmtId="1" fontId="46" fillId="0" borderId="104" xfId="0" applyNumberFormat="1" applyFont="1" applyBorder="1" applyAlignment="1">
      <alignment horizontal="center"/>
    </xf>
    <xf numFmtId="0" fontId="46" fillId="0" borderId="105" xfId="0" applyFont="1" applyBorder="1" applyAlignment="1">
      <alignment horizontal="justify" vertical="center" wrapText="1"/>
    </xf>
    <xf numFmtId="3" fontId="46" fillId="0" borderId="105" xfId="0" applyNumberFormat="1" applyFont="1" applyBorder="1"/>
    <xf numFmtId="10" fontId="46" fillId="0" borderId="105" xfId="0" applyNumberFormat="1" applyFont="1" applyBorder="1" applyAlignment="1">
      <alignment horizontal="center"/>
    </xf>
    <xf numFmtId="0" fontId="46" fillId="0" borderId="105" xfId="0" applyFont="1" applyBorder="1" applyAlignment="1">
      <alignment horizontal="center"/>
    </xf>
    <xf numFmtId="3" fontId="46" fillId="0" borderId="105" xfId="0" applyNumberFormat="1" applyFont="1" applyBorder="1" applyAlignment="1">
      <alignment horizontal="center"/>
    </xf>
    <xf numFmtId="0" fontId="46" fillId="28" borderId="105" xfId="0" applyFont="1" applyFill="1" applyBorder="1" applyAlignment="1">
      <alignment horizontal="center"/>
    </xf>
    <xf numFmtId="1" fontId="46" fillId="28" borderId="105" xfId="0" applyNumberFormat="1" applyFont="1" applyFill="1" applyBorder="1" applyAlignment="1">
      <alignment horizontal="center"/>
    </xf>
    <xf numFmtId="0" fontId="46" fillId="0" borderId="103" xfId="0" applyFont="1" applyBorder="1" applyAlignment="1">
      <alignment horizontal="left" vertical="center" wrapText="1"/>
    </xf>
    <xf numFmtId="3" fontId="46" fillId="0" borderId="103" xfId="0" applyNumberFormat="1" applyFont="1" applyBorder="1" applyAlignment="1">
      <alignment horizontal="center" vertical="center"/>
    </xf>
    <xf numFmtId="0" fontId="47" fillId="0" borderId="104" xfId="0" applyFont="1" applyBorder="1" applyAlignment="1">
      <alignment horizontal="left" vertical="center" wrapText="1"/>
    </xf>
    <xf numFmtId="10" fontId="47" fillId="0" borderId="104" xfId="0" applyNumberFormat="1" applyFont="1" applyBorder="1" applyAlignment="1">
      <alignment horizontal="center" vertical="center"/>
    </xf>
    <xf numFmtId="0" fontId="46" fillId="0" borderId="104" xfId="0" applyFont="1" applyBorder="1" applyAlignment="1">
      <alignment horizontal="left" vertical="center" wrapText="1"/>
    </xf>
    <xf numFmtId="3" fontId="46" fillId="0" borderId="104" xfId="0" applyNumberFormat="1" applyFont="1" applyBorder="1" applyAlignment="1">
      <alignment horizontal="center" vertical="center"/>
    </xf>
    <xf numFmtId="3" fontId="47" fillId="0" borderId="104" xfId="0" applyNumberFormat="1" applyFont="1" applyBorder="1" applyAlignment="1">
      <alignment horizontal="center" vertical="center"/>
    </xf>
    <xf numFmtId="0" fontId="47" fillId="0" borderId="105" xfId="0" applyFont="1" applyBorder="1" applyAlignment="1">
      <alignment horizontal="left" vertical="center" wrapText="1"/>
    </xf>
    <xf numFmtId="10" fontId="47" fillId="0" borderId="105" xfId="0" applyNumberFormat="1" applyFont="1" applyBorder="1" applyAlignment="1">
      <alignment horizontal="center" vertical="center"/>
    </xf>
    <xf numFmtId="0" fontId="46" fillId="28" borderId="105" xfId="0" applyFont="1" applyFill="1" applyBorder="1" applyAlignment="1">
      <alignment horizontal="center" vertical="center"/>
    </xf>
    <xf numFmtId="3" fontId="46" fillId="0" borderId="103" xfId="0" applyNumberFormat="1" applyFont="1" applyBorder="1" applyAlignment="1">
      <alignment vertical="center"/>
    </xf>
    <xf numFmtId="10" fontId="46" fillId="0" borderId="103" xfId="0" applyNumberFormat="1" applyFont="1" applyBorder="1" applyAlignment="1">
      <alignment horizontal="center" vertical="center"/>
    </xf>
    <xf numFmtId="3" fontId="46" fillId="0" borderId="104" xfId="0" applyNumberFormat="1" applyFont="1" applyBorder="1" applyAlignment="1">
      <alignment vertical="center"/>
    </xf>
    <xf numFmtId="10" fontId="46" fillId="0" borderId="104" xfId="0" applyNumberFormat="1" applyFont="1" applyBorder="1" applyAlignment="1">
      <alignment horizontal="center" vertical="center"/>
    </xf>
    <xf numFmtId="10" fontId="46" fillId="0" borderId="105" xfId="0" applyNumberFormat="1" applyFont="1" applyBorder="1" applyAlignment="1">
      <alignment horizontal="center" vertical="center"/>
    </xf>
    <xf numFmtId="3" fontId="46" fillId="0" borderId="105" xfId="0" applyNumberFormat="1" applyFont="1" applyBorder="1" applyAlignment="1">
      <alignment vertical="center"/>
    </xf>
    <xf numFmtId="0" fontId="46" fillId="0" borderId="105" xfId="0" applyFont="1" applyBorder="1" applyAlignment="1">
      <alignment horizontal="center" vertical="center"/>
    </xf>
    <xf numFmtId="3" fontId="46" fillId="0" borderId="105" xfId="0" applyNumberFormat="1" applyFont="1" applyBorder="1" applyAlignment="1">
      <alignment horizontal="center" vertical="center"/>
    </xf>
    <xf numFmtId="0" fontId="46" fillId="0" borderId="106" xfId="0" applyFont="1" applyFill="1" applyBorder="1" applyAlignment="1">
      <alignment horizontal="left" vertical="center" wrapText="1"/>
    </xf>
    <xf numFmtId="3" fontId="46" fillId="0" borderId="106" xfId="0" applyNumberFormat="1" applyFont="1" applyFill="1" applyBorder="1" applyAlignment="1">
      <alignment horizontal="center" vertical="center"/>
    </xf>
    <xf numFmtId="3" fontId="47" fillId="0" borderId="106" xfId="0" applyNumberFormat="1" applyFont="1" applyFill="1" applyBorder="1" applyAlignment="1">
      <alignment horizontal="center" vertical="center"/>
    </xf>
    <xf numFmtId="0" fontId="46" fillId="0" borderId="104" xfId="0" applyFont="1" applyFill="1" applyBorder="1" applyAlignment="1">
      <alignment horizontal="left" vertical="center" wrapText="1"/>
    </xf>
    <xf numFmtId="3" fontId="46" fillId="0" borderId="104" xfId="0" applyNumberFormat="1" applyFont="1" applyFill="1" applyBorder="1" applyAlignment="1">
      <alignment horizontal="center" vertical="center"/>
    </xf>
    <xf numFmtId="3" fontId="47" fillId="0" borderId="104" xfId="0" applyNumberFormat="1" applyFont="1" applyFill="1" applyBorder="1" applyAlignment="1">
      <alignment horizontal="center" vertical="center"/>
    </xf>
    <xf numFmtId="0" fontId="46" fillId="24" borderId="104" xfId="0" applyFont="1" applyFill="1" applyBorder="1" applyAlignment="1">
      <alignment horizontal="left" vertical="center" wrapText="1"/>
    </xf>
    <xf numFmtId="2" fontId="46" fillId="0" borderId="104" xfId="0" applyNumberFormat="1" applyFont="1" applyFill="1" applyBorder="1" applyAlignment="1">
      <alignment horizontal="center" vertical="center"/>
    </xf>
    <xf numFmtId="0" fontId="47" fillId="0" borderId="104" xfId="0" applyFont="1" applyFill="1" applyBorder="1" applyAlignment="1">
      <alignment horizontal="left" vertical="center" wrapText="1"/>
    </xf>
    <xf numFmtId="0" fontId="47" fillId="0" borderId="104" xfId="0" applyFont="1" applyBorder="1"/>
    <xf numFmtId="169" fontId="46" fillId="0" borderId="104" xfId="0" applyNumberFormat="1" applyFont="1" applyFill="1" applyBorder="1" applyAlignment="1">
      <alignment horizontal="center" vertical="center"/>
    </xf>
    <xf numFmtId="0" fontId="47" fillId="0" borderId="105" xfId="0" applyFont="1" applyFill="1" applyBorder="1" applyAlignment="1">
      <alignment horizontal="left" vertical="center" wrapText="1"/>
    </xf>
    <xf numFmtId="169" fontId="46" fillId="0" borderId="105" xfId="0" applyNumberFormat="1" applyFont="1" applyFill="1" applyBorder="1" applyAlignment="1">
      <alignment horizontal="center" vertical="center"/>
    </xf>
    <xf numFmtId="0" fontId="46" fillId="24" borderId="103" xfId="0" applyFont="1" applyFill="1" applyBorder="1"/>
    <xf numFmtId="3" fontId="46" fillId="24" borderId="103" xfId="0" applyNumberFormat="1" applyFont="1" applyFill="1" applyBorder="1"/>
    <xf numFmtId="0" fontId="46" fillId="24" borderId="104" xfId="0" applyFont="1" applyFill="1" applyBorder="1"/>
    <xf numFmtId="10" fontId="46" fillId="24" borderId="104" xfId="0" applyNumberFormat="1" applyFont="1" applyFill="1" applyBorder="1"/>
    <xf numFmtId="3" fontId="46" fillId="24" borderId="104" xfId="0" applyNumberFormat="1" applyFont="1" applyFill="1" applyBorder="1"/>
    <xf numFmtId="0" fontId="46" fillId="24" borderId="105" xfId="0" applyFont="1" applyFill="1" applyBorder="1"/>
    <xf numFmtId="10" fontId="46" fillId="24" borderId="105" xfId="0" applyNumberFormat="1" applyFont="1" applyFill="1" applyBorder="1"/>
    <xf numFmtId="0" fontId="46" fillId="24" borderId="103" xfId="0" applyFont="1" applyFill="1" applyBorder="1" applyAlignment="1">
      <alignment horizontal="justify" vertical="center" wrapText="1"/>
    </xf>
    <xf numFmtId="10" fontId="46" fillId="24" borderId="103" xfId="0" applyNumberFormat="1" applyFont="1" applyFill="1" applyBorder="1" applyAlignment="1">
      <alignment horizontal="center"/>
    </xf>
    <xf numFmtId="3" fontId="46" fillId="24" borderId="103" xfId="0" applyNumberFormat="1" applyFont="1" applyFill="1" applyBorder="1" applyAlignment="1">
      <alignment horizontal="center"/>
    </xf>
    <xf numFmtId="3" fontId="46" fillId="24" borderId="103" xfId="0" applyNumberFormat="1" applyFont="1" applyFill="1" applyBorder="1" applyAlignment="1">
      <alignment horizontal="right"/>
    </xf>
    <xf numFmtId="1" fontId="46" fillId="24" borderId="103" xfId="0" applyNumberFormat="1" applyFont="1" applyFill="1" applyBorder="1" applyAlignment="1">
      <alignment horizontal="center"/>
    </xf>
    <xf numFmtId="0" fontId="46" fillId="24" borderId="104" xfId="0" applyFont="1" applyFill="1" applyBorder="1" applyAlignment="1">
      <alignment horizontal="justify" vertical="center" wrapText="1"/>
    </xf>
    <xf numFmtId="10" fontId="46" fillId="24" borderId="104" xfId="0" applyNumberFormat="1" applyFont="1" applyFill="1" applyBorder="1" applyAlignment="1">
      <alignment horizontal="center"/>
    </xf>
    <xf numFmtId="3" fontId="46" fillId="24" borderId="104" xfId="0" applyNumberFormat="1" applyFont="1" applyFill="1" applyBorder="1" applyAlignment="1">
      <alignment horizontal="center"/>
    </xf>
    <xf numFmtId="3" fontId="46" fillId="24" borderId="104" xfId="0" applyNumberFormat="1" applyFont="1" applyFill="1" applyBorder="1" applyAlignment="1">
      <alignment horizontal="right"/>
    </xf>
    <xf numFmtId="1" fontId="46" fillId="24" borderId="104" xfId="0" applyNumberFormat="1" applyFont="1" applyFill="1" applyBorder="1" applyAlignment="1">
      <alignment horizontal="center"/>
    </xf>
    <xf numFmtId="0" fontId="46" fillId="24" borderId="105" xfId="0" applyFont="1" applyFill="1" applyBorder="1" applyAlignment="1">
      <alignment horizontal="justify" vertical="center" wrapText="1"/>
    </xf>
    <xf numFmtId="3" fontId="46" fillId="24" borderId="105" xfId="0" applyNumberFormat="1" applyFont="1" applyFill="1" applyBorder="1"/>
    <xf numFmtId="10" fontId="46" fillId="24" borderId="105" xfId="0" applyNumberFormat="1" applyFont="1" applyFill="1" applyBorder="1" applyAlignment="1">
      <alignment horizontal="center"/>
    </xf>
    <xf numFmtId="3" fontId="46" fillId="24" borderId="105" xfId="0" applyNumberFormat="1" applyFont="1" applyFill="1" applyBorder="1" applyAlignment="1">
      <alignment horizontal="center"/>
    </xf>
    <xf numFmtId="3" fontId="46" fillId="24" borderId="105" xfId="0" applyNumberFormat="1" applyFont="1" applyFill="1" applyBorder="1" applyAlignment="1">
      <alignment horizontal="right"/>
    </xf>
    <xf numFmtId="1" fontId="46" fillId="24" borderId="105" xfId="0" applyNumberFormat="1" applyFont="1" applyFill="1" applyBorder="1" applyAlignment="1">
      <alignment horizontal="center"/>
    </xf>
    <xf numFmtId="0" fontId="46" fillId="24" borderId="103" xfId="0" applyFont="1" applyFill="1" applyBorder="1" applyAlignment="1">
      <alignment vertical="center" wrapText="1"/>
    </xf>
    <xf numFmtId="171" fontId="46" fillId="24" borderId="103" xfId="0" applyNumberFormat="1" applyFont="1" applyFill="1" applyBorder="1" applyAlignment="1">
      <alignment horizontal="center" vertical="center"/>
    </xf>
    <xf numFmtId="0" fontId="46" fillId="24" borderId="103" xfId="0" applyFont="1" applyFill="1" applyBorder="1" applyAlignment="1">
      <alignment horizontal="center" vertical="center" wrapText="1"/>
    </xf>
    <xf numFmtId="0" fontId="46" fillId="24" borderId="104" xfId="0" applyFont="1" applyFill="1" applyBorder="1" applyAlignment="1">
      <alignment vertical="center" wrapText="1"/>
    </xf>
    <xf numFmtId="171" fontId="46" fillId="24" borderId="104" xfId="0" applyNumberFormat="1" applyFont="1" applyFill="1" applyBorder="1" applyAlignment="1">
      <alignment horizontal="center" vertical="center"/>
    </xf>
    <xf numFmtId="0" fontId="46" fillId="24" borderId="104" xfId="0" applyFont="1" applyFill="1" applyBorder="1" applyAlignment="1">
      <alignment horizontal="center" vertical="center" wrapText="1"/>
    </xf>
    <xf numFmtId="0" fontId="46" fillId="28" borderId="104" xfId="0" applyFont="1" applyFill="1" applyBorder="1" applyAlignment="1">
      <alignment vertical="center" wrapText="1"/>
    </xf>
    <xf numFmtId="171" fontId="46" fillId="28" borderId="104" xfId="0" applyNumberFormat="1" applyFont="1" applyFill="1" applyBorder="1" applyAlignment="1">
      <alignment horizontal="center" vertical="center"/>
    </xf>
    <xf numFmtId="0" fontId="46" fillId="28" borderId="104" xfId="0" applyFont="1" applyFill="1" applyBorder="1" applyAlignment="1">
      <alignment horizontal="center" vertical="center" wrapText="1"/>
    </xf>
    <xf numFmtId="0" fontId="46" fillId="24" borderId="104" xfId="0" applyFont="1" applyFill="1" applyBorder="1" applyAlignment="1"/>
    <xf numFmtId="0" fontId="46" fillId="24" borderId="104" xfId="0" applyFont="1" applyFill="1" applyBorder="1" applyAlignment="1">
      <alignment horizontal="center"/>
    </xf>
    <xf numFmtId="0" fontId="46" fillId="28" borderId="104" xfId="0" applyFont="1" applyFill="1" applyBorder="1" applyAlignment="1"/>
    <xf numFmtId="0" fontId="46" fillId="28" borderId="104" xfId="0" applyFont="1" applyFill="1" applyBorder="1" applyAlignment="1">
      <alignment horizontal="center"/>
    </xf>
    <xf numFmtId="0" fontId="46" fillId="28" borderId="105" xfId="0" applyFont="1" applyFill="1" applyBorder="1" applyAlignment="1">
      <alignment vertical="center" wrapText="1"/>
    </xf>
    <xf numFmtId="0" fontId="46" fillId="28" borderId="105" xfId="0" applyFont="1" applyFill="1" applyBorder="1" applyAlignment="1">
      <alignment horizontal="center" vertical="center" wrapText="1"/>
    </xf>
    <xf numFmtId="0" fontId="46" fillId="24" borderId="103" xfId="0" applyFont="1" applyFill="1" applyBorder="1" applyAlignment="1">
      <alignment vertical="center"/>
    </xf>
    <xf numFmtId="3" fontId="46" fillId="24" borderId="103" xfId="0" applyNumberFormat="1" applyFont="1" applyFill="1" applyBorder="1" applyAlignment="1">
      <alignment horizontal="center" vertical="center" wrapText="1"/>
    </xf>
    <xf numFmtId="172" fontId="46" fillId="24" borderId="104" xfId="0" applyNumberFormat="1" applyFont="1" applyFill="1" applyBorder="1" applyAlignment="1">
      <alignment horizontal="center" vertical="center"/>
    </xf>
    <xf numFmtId="2" fontId="46" fillId="24" borderId="104" xfId="0" applyNumberFormat="1" applyFont="1" applyFill="1" applyBorder="1" applyAlignment="1">
      <alignment horizontal="center" vertical="center"/>
    </xf>
    <xf numFmtId="169" fontId="46" fillId="24" borderId="104" xfId="0" applyNumberFormat="1" applyFont="1" applyFill="1" applyBorder="1" applyAlignment="1">
      <alignment horizontal="center" vertical="center"/>
    </xf>
    <xf numFmtId="3" fontId="46" fillId="24" borderId="104" xfId="0" applyNumberFormat="1" applyFont="1" applyFill="1" applyBorder="1" applyAlignment="1">
      <alignment horizontal="center" vertical="center"/>
    </xf>
    <xf numFmtId="1" fontId="46" fillId="24" borderId="104" xfId="0" applyNumberFormat="1" applyFont="1" applyFill="1" applyBorder="1" applyAlignment="1">
      <alignment horizontal="center" vertical="center"/>
    </xf>
    <xf numFmtId="0" fontId="46" fillId="24" borderId="105" xfId="0" applyFont="1" applyFill="1" applyBorder="1" applyAlignment="1">
      <alignment vertical="center" wrapText="1"/>
    </xf>
    <xf numFmtId="3" fontId="46" fillId="24" borderId="105" xfId="0" applyNumberFormat="1" applyFont="1" applyFill="1" applyBorder="1" applyAlignment="1">
      <alignment horizontal="center" vertical="center" wrapText="1"/>
    </xf>
    <xf numFmtId="0" fontId="46" fillId="0" borderId="105" xfId="0" applyFont="1" applyFill="1" applyBorder="1" applyAlignment="1">
      <alignment horizontal="left" vertical="center" wrapText="1"/>
    </xf>
    <xf numFmtId="3" fontId="46" fillId="0" borderId="105" xfId="0" applyNumberFormat="1" applyFont="1" applyFill="1" applyBorder="1" applyAlignment="1">
      <alignment horizontal="center" vertical="center"/>
    </xf>
    <xf numFmtId="3" fontId="47" fillId="0" borderId="105" xfId="0" applyNumberFormat="1" applyFont="1" applyFill="1" applyBorder="1" applyAlignment="1">
      <alignment horizontal="center" vertical="center"/>
    </xf>
    <xf numFmtId="0" fontId="46" fillId="0" borderId="103" xfId="0" applyFont="1" applyFill="1" applyBorder="1" applyAlignment="1">
      <alignment horizontal="left" vertical="center" wrapText="1"/>
    </xf>
    <xf numFmtId="2" fontId="46" fillId="0" borderId="103" xfId="0" applyNumberFormat="1" applyFont="1" applyFill="1" applyBorder="1" applyAlignment="1">
      <alignment horizontal="center" vertical="center"/>
    </xf>
    <xf numFmtId="0" fontId="47" fillId="0" borderId="107" xfId="0" applyFont="1" applyFill="1" applyBorder="1" applyAlignment="1">
      <alignment horizontal="left" vertical="center" wrapText="1"/>
    </xf>
    <xf numFmtId="2" fontId="46" fillId="0" borderId="107" xfId="0" applyNumberFormat="1" applyFont="1" applyFill="1" applyBorder="1" applyAlignment="1">
      <alignment horizontal="center" vertical="center"/>
    </xf>
    <xf numFmtId="0" fontId="47" fillId="0" borderId="108" xfId="0" applyFont="1" applyBorder="1"/>
    <xf numFmtId="2" fontId="46" fillId="0" borderId="108" xfId="0" applyNumberFormat="1" applyFont="1" applyFill="1" applyBorder="1" applyAlignment="1">
      <alignment horizontal="center" vertical="center"/>
    </xf>
    <xf numFmtId="0" fontId="0" fillId="24" borderId="24" xfId="0" applyFill="1" applyBorder="1"/>
    <xf numFmtId="0" fontId="48" fillId="0" borderId="24" xfId="0" applyFont="1" applyFill="1" applyBorder="1"/>
    <xf numFmtId="0" fontId="46" fillId="24" borderId="24" xfId="0" applyFont="1" applyFill="1" applyBorder="1" applyAlignment="1">
      <alignment horizontal="left" vertical="center" wrapText="1"/>
    </xf>
    <xf numFmtId="3" fontId="46" fillId="0" borderId="24" xfId="0" applyNumberFormat="1" applyFont="1" applyFill="1" applyBorder="1" applyAlignment="1">
      <alignment horizontal="center" vertical="center"/>
    </xf>
    <xf numFmtId="0" fontId="46" fillId="0" borderId="24" xfId="0" applyFont="1" applyFill="1" applyBorder="1" applyAlignment="1">
      <alignment vertical="center"/>
    </xf>
    <xf numFmtId="0" fontId="46" fillId="0" borderId="24" xfId="0" applyFont="1" applyFill="1" applyBorder="1" applyAlignment="1">
      <alignment horizontal="center" vertical="center"/>
    </xf>
    <xf numFmtId="0" fontId="46" fillId="28" borderId="109" xfId="0" applyFont="1" applyFill="1" applyBorder="1" applyAlignment="1">
      <alignment horizontal="center" vertical="center" wrapText="1"/>
    </xf>
    <xf numFmtId="0" fontId="20" fillId="25" borderId="110" xfId="0" applyFont="1" applyFill="1" applyBorder="1" applyAlignment="1">
      <alignment horizontal="center"/>
    </xf>
    <xf numFmtId="3" fontId="20" fillId="25" borderId="40" xfId="0" applyNumberFormat="1" applyFont="1" applyFill="1" applyBorder="1" applyAlignment="1">
      <alignment horizontal="center"/>
    </xf>
    <xf numFmtId="3" fontId="0" fillId="25" borderId="101" xfId="0" applyNumberFormat="1" applyFill="1" applyBorder="1"/>
    <xf numFmtId="165" fontId="20" fillId="25" borderId="110" xfId="0" applyNumberFormat="1" applyFont="1" applyFill="1" applyBorder="1"/>
    <xf numFmtId="0" fontId="27" fillId="0" borderId="111" xfId="0" applyFont="1" applyFill="1" applyBorder="1" applyAlignment="1">
      <alignment horizontal="right" vertical="center" wrapText="1"/>
    </xf>
    <xf numFmtId="3" fontId="20" fillId="26" borderId="101" xfId="0" applyNumberFormat="1" applyFont="1" applyFill="1" applyBorder="1" applyAlignment="1">
      <alignment horizontal="center"/>
    </xf>
    <xf numFmtId="3" fontId="0" fillId="26" borderId="101" xfId="0" applyNumberFormat="1" applyFill="1" applyBorder="1"/>
    <xf numFmtId="165" fontId="20" fillId="26" borderId="101" xfId="0" applyNumberFormat="1" applyFont="1" applyFill="1" applyBorder="1"/>
    <xf numFmtId="165" fontId="20" fillId="26" borderId="110" xfId="0" applyNumberFormat="1" applyFont="1" applyFill="1" applyBorder="1"/>
    <xf numFmtId="3" fontId="1" fillId="0" borderId="43" xfId="40" applyNumberFormat="1" applyFont="1" applyBorder="1" applyAlignment="1">
      <alignment horizontal="center" vertical="center" wrapText="1"/>
    </xf>
    <xf numFmtId="3" fontId="20" fillId="0" borderId="43" xfId="40" applyNumberFormat="1" applyFont="1" applyBorder="1" applyAlignment="1">
      <alignment horizontal="center" vertical="center" wrapText="1"/>
    </xf>
    <xf numFmtId="0" fontId="29" fillId="29" borderId="45" xfId="40" applyFont="1" applyFill="1" applyBorder="1" applyAlignment="1">
      <alignment horizontal="left" vertical="center" wrapText="1"/>
    </xf>
    <xf numFmtId="4" fontId="29" fillId="29" borderId="44" xfId="40" applyNumberFormat="1" applyFont="1" applyFill="1" applyBorder="1" applyAlignment="1">
      <alignment horizontal="center" vertical="center"/>
    </xf>
    <xf numFmtId="4" fontId="29" fillId="29" borderId="43" xfId="40" applyNumberFormat="1" applyFont="1" applyFill="1" applyBorder="1" applyAlignment="1">
      <alignment horizontal="center" vertical="center"/>
    </xf>
    <xf numFmtId="3" fontId="1" fillId="0" borderId="43" xfId="40" applyNumberFormat="1" applyFont="1" applyBorder="1" applyAlignment="1">
      <alignment horizontal="center" vertical="center"/>
    </xf>
    <xf numFmtId="3" fontId="20" fillId="0" borderId="43" xfId="40" applyNumberFormat="1" applyFont="1" applyBorder="1" applyAlignment="1">
      <alignment horizontal="center" vertical="center"/>
    </xf>
    <xf numFmtId="3" fontId="27" fillId="0" borderId="43" xfId="40" applyNumberFormat="1" applyFont="1" applyBorder="1" applyAlignment="1">
      <alignment horizontal="right" vertical="center"/>
    </xf>
    <xf numFmtId="3" fontId="26" fillId="0" borderId="43" xfId="40" applyNumberFormat="1" applyFont="1" applyBorder="1" applyAlignment="1">
      <alignment horizontal="right" vertical="center"/>
    </xf>
    <xf numFmtId="0" fontId="1" fillId="0" borderId="45" xfId="40" applyFont="1" applyFill="1" applyBorder="1" applyAlignment="1">
      <alignment vertical="top"/>
    </xf>
    <xf numFmtId="165" fontId="1" fillId="0" borderId="44" xfId="37" applyNumberFormat="1" applyFont="1" applyFill="1" applyBorder="1" applyAlignment="1">
      <alignment horizontal="center" vertical="center" shrinkToFit="1"/>
    </xf>
    <xf numFmtId="165" fontId="20" fillId="0" borderId="43" xfId="37" applyNumberFormat="1" applyFont="1" applyBorder="1" applyAlignment="1">
      <alignment horizontal="center" vertical="center" shrinkToFit="1"/>
    </xf>
    <xf numFmtId="0" fontId="1" fillId="0" borderId="45" xfId="40" applyFont="1" applyFill="1" applyBorder="1" applyAlignment="1">
      <alignment horizontal="left" vertical="center" wrapText="1" shrinkToFit="1"/>
    </xf>
    <xf numFmtId="0" fontId="27" fillId="0" borderId="45" xfId="40" applyFont="1" applyFill="1" applyBorder="1" applyAlignment="1">
      <alignment horizontal="right" vertical="center" wrapText="1" shrinkToFit="1"/>
    </xf>
    <xf numFmtId="165" fontId="27" fillId="0" borderId="44" xfId="37" applyNumberFormat="1" applyFont="1" applyFill="1" applyBorder="1" applyAlignment="1">
      <alignment horizontal="right" vertical="center"/>
    </xf>
    <xf numFmtId="165" fontId="1" fillId="0" borderId="44" xfId="37" applyNumberFormat="1" applyFont="1" applyFill="1" applyBorder="1" applyAlignment="1">
      <alignment horizontal="center" vertical="center"/>
    </xf>
    <xf numFmtId="0" fontId="20" fillId="0" borderId="45" xfId="40" applyFont="1" applyFill="1" applyBorder="1" applyAlignment="1">
      <alignment horizontal="left" vertical="center" wrapText="1"/>
    </xf>
    <xf numFmtId="165" fontId="20" fillId="0" borderId="44" xfId="37" applyNumberFormat="1" applyFont="1" applyFill="1" applyBorder="1" applyAlignment="1">
      <alignment horizontal="center" vertical="center"/>
    </xf>
    <xf numFmtId="165" fontId="20" fillId="0" borderId="43" xfId="37" applyNumberFormat="1" applyFont="1" applyFill="1" applyBorder="1" applyAlignment="1">
      <alignment horizontal="center" vertical="center"/>
    </xf>
    <xf numFmtId="0" fontId="34" fillId="0" borderId="45" xfId="0" applyFont="1" applyFill="1" applyBorder="1" applyAlignment="1">
      <alignment horizontal="center" vertical="center" wrapText="1"/>
    </xf>
    <xf numFmtId="0" fontId="29" fillId="0" borderId="43" xfId="40" applyFont="1" applyFill="1" applyBorder="1" applyAlignment="1">
      <alignment horizontal="left" vertical="center" wrapText="1"/>
    </xf>
    <xf numFmtId="3" fontId="29" fillId="29" borderId="44" xfId="40" applyNumberFormat="1" applyFont="1" applyFill="1" applyBorder="1" applyAlignment="1">
      <alignment horizontal="center" vertical="center"/>
    </xf>
    <xf numFmtId="3" fontId="29" fillId="29" borderId="43" xfId="40" applyNumberFormat="1" applyFont="1" applyFill="1" applyBorder="1" applyAlignment="1">
      <alignment horizontal="center" vertical="center"/>
    </xf>
    <xf numFmtId="0" fontId="1" fillId="0" borderId="0" xfId="40" applyFont="1" applyAlignment="1">
      <alignment vertical="center" shrinkToFit="1"/>
    </xf>
    <xf numFmtId="0" fontId="1" fillId="0" borderId="0" xfId="40" applyFont="1" applyAlignment="1">
      <alignment vertical="center"/>
    </xf>
    <xf numFmtId="0" fontId="20" fillId="0" borderId="0" xfId="40" applyFont="1" applyAlignment="1">
      <alignment vertical="center"/>
    </xf>
    <xf numFmtId="0" fontId="0" fillId="24" borderId="43" xfId="0" applyFill="1" applyBorder="1"/>
    <xf numFmtId="0" fontId="1" fillId="0" borderId="45" xfId="40" applyFont="1" applyFill="1" applyBorder="1" applyAlignment="1">
      <alignment horizontal="left" vertical="center" wrapText="1"/>
    </xf>
    <xf numFmtId="0" fontId="34" fillId="24" borderId="45" xfId="0" applyFont="1" applyFill="1" applyBorder="1" applyAlignment="1">
      <alignment horizontal="center" vertical="center" wrapText="1"/>
    </xf>
    <xf numFmtId="0" fontId="30" fillId="29" borderId="45" xfId="40" applyFont="1" applyFill="1" applyBorder="1" applyAlignment="1">
      <alignment horizontal="left" vertical="center" wrapText="1"/>
    </xf>
    <xf numFmtId="3" fontId="30" fillId="29" borderId="44" xfId="40" applyNumberFormat="1" applyFont="1" applyFill="1" applyBorder="1" applyAlignment="1">
      <alignment horizontal="center" vertical="center"/>
    </xf>
    <xf numFmtId="3" fontId="30" fillId="29" borderId="43" xfId="40" applyNumberFormat="1" applyFont="1" applyFill="1" applyBorder="1" applyAlignment="1">
      <alignment horizontal="center" vertical="center"/>
    </xf>
    <xf numFmtId="168" fontId="1" fillId="0" borderId="44" xfId="37" applyNumberFormat="1" applyFont="1" applyFill="1" applyBorder="1" applyAlignment="1">
      <alignment horizontal="center" vertical="center" shrinkToFit="1"/>
    </xf>
    <xf numFmtId="0" fontId="20" fillId="0" borderId="0" xfId="40" applyFont="1" applyAlignment="1">
      <alignment vertical="center" shrinkToFit="1"/>
    </xf>
    <xf numFmtId="168" fontId="27" fillId="0" borderId="44" xfId="37" applyNumberFormat="1" applyFont="1" applyFill="1" applyBorder="1" applyAlignment="1">
      <alignment horizontal="right" vertical="center" shrinkToFit="1"/>
    </xf>
    <xf numFmtId="0" fontId="26" fillId="0" borderId="0" xfId="40" applyFont="1" applyAlignment="1">
      <alignment horizontal="right" vertical="center" shrinkToFit="1"/>
    </xf>
    <xf numFmtId="168" fontId="20" fillId="0" borderId="44" xfId="37" applyNumberFormat="1" applyFont="1" applyFill="1" applyBorder="1" applyAlignment="1">
      <alignment horizontal="center" vertical="center"/>
    </xf>
    <xf numFmtId="168" fontId="20" fillId="0" borderId="43" xfId="37" applyNumberFormat="1" applyFont="1" applyFill="1" applyBorder="1" applyAlignment="1">
      <alignment horizontal="center" vertical="center"/>
    </xf>
    <xf numFmtId="0" fontId="30" fillId="0" borderId="43" xfId="40" applyFont="1" applyBorder="1" applyAlignment="1">
      <alignment horizontal="center" vertical="center" wrapText="1"/>
    </xf>
    <xf numFmtId="165" fontId="26" fillId="0" borderId="44" xfId="37" applyNumberFormat="1" applyFont="1" applyFill="1" applyBorder="1" applyAlignment="1">
      <alignment horizontal="right" vertical="center"/>
    </xf>
    <xf numFmtId="0" fontId="30" fillId="0" borderId="74" xfId="40" applyFont="1" applyBorder="1" applyAlignment="1">
      <alignment horizontal="center" vertical="center" wrapText="1"/>
    </xf>
    <xf numFmtId="1" fontId="1" fillId="0" borderId="43" xfId="40" applyNumberFormat="1" applyFont="1" applyBorder="1" applyAlignment="1">
      <alignment horizontal="center" vertical="center" wrapText="1"/>
    </xf>
    <xf numFmtId="1" fontId="20" fillId="0" borderId="43" xfId="40" applyNumberFormat="1" applyFont="1" applyBorder="1" applyAlignment="1">
      <alignment horizontal="center" vertical="center" wrapText="1"/>
    </xf>
    <xf numFmtId="1" fontId="29" fillId="29" borderId="44" xfId="40" applyNumberFormat="1" applyFont="1" applyFill="1" applyBorder="1" applyAlignment="1">
      <alignment horizontal="center" vertical="center"/>
    </xf>
    <xf numFmtId="1" fontId="29" fillId="29" borderId="43" xfId="40" applyNumberFormat="1" applyFont="1" applyFill="1" applyBorder="1" applyAlignment="1">
      <alignment horizontal="center" vertical="center"/>
    </xf>
    <xf numFmtId="1" fontId="1" fillId="0" borderId="43" xfId="40" applyNumberFormat="1" applyFont="1" applyBorder="1" applyAlignment="1">
      <alignment horizontal="center" vertical="center"/>
    </xf>
    <xf numFmtId="1" fontId="27" fillId="0" borderId="43" xfId="40" applyNumberFormat="1" applyFont="1" applyBorder="1" applyAlignment="1">
      <alignment horizontal="right" vertical="center"/>
    </xf>
    <xf numFmtId="1" fontId="26" fillId="0" borderId="43" xfId="40" applyNumberFormat="1" applyFont="1" applyBorder="1" applyAlignment="1">
      <alignment horizontal="right" vertical="center"/>
    </xf>
    <xf numFmtId="0" fontId="1" fillId="0" borderId="45" xfId="40" applyFont="1" applyFill="1" applyBorder="1" applyAlignment="1">
      <alignment horizontal="left" vertical="center"/>
    </xf>
    <xf numFmtId="166" fontId="1" fillId="0" borderId="44" xfId="37" applyNumberFormat="1" applyFont="1" applyFill="1" applyBorder="1" applyAlignment="1">
      <alignment horizontal="center" vertical="center" shrinkToFit="1"/>
    </xf>
    <xf numFmtId="166" fontId="20" fillId="0" borderId="43" xfId="37" applyNumberFormat="1" applyFont="1" applyBorder="1" applyAlignment="1">
      <alignment horizontal="center" vertical="center" shrinkToFit="1"/>
    </xf>
    <xf numFmtId="166" fontId="27" fillId="0" borderId="44" xfId="37" applyNumberFormat="1" applyFont="1" applyFill="1" applyBorder="1" applyAlignment="1">
      <alignment horizontal="right" vertical="center"/>
    </xf>
    <xf numFmtId="166" fontId="1" fillId="0" borderId="44" xfId="37" applyNumberFormat="1" applyFont="1" applyFill="1" applyBorder="1" applyAlignment="1">
      <alignment horizontal="center" vertical="center"/>
    </xf>
    <xf numFmtId="166" fontId="20" fillId="0" borderId="44" xfId="37" applyNumberFormat="1" applyFont="1" applyFill="1" applyBorder="1" applyAlignment="1">
      <alignment horizontal="center" vertical="center"/>
    </xf>
    <xf numFmtId="3" fontId="10" fillId="24" borderId="43" xfId="0" applyNumberFormat="1" applyFont="1" applyFill="1" applyBorder="1" applyAlignment="1">
      <alignment horizontal="center" vertical="center" wrapText="1"/>
    </xf>
    <xf numFmtId="0" fontId="27" fillId="0" borderId="45" xfId="0" applyFont="1" applyFill="1" applyBorder="1" applyAlignment="1">
      <alignment horizontal="center" vertical="center" wrapText="1"/>
    </xf>
    <xf numFmtId="3" fontId="27" fillId="24" borderId="94" xfId="0" applyNumberFormat="1" applyFont="1" applyFill="1" applyBorder="1" applyAlignment="1">
      <alignment horizontal="right"/>
    </xf>
    <xf numFmtId="3" fontId="27" fillId="24" borderId="49" xfId="0" applyNumberFormat="1" applyFont="1" applyFill="1" applyBorder="1"/>
    <xf numFmtId="165" fontId="27" fillId="24" borderId="95" xfId="0" applyNumberFormat="1" applyFont="1" applyFill="1" applyBorder="1"/>
    <xf numFmtId="0" fontId="51" fillId="24" borderId="24" xfId="0" applyFont="1" applyFill="1" applyBorder="1" applyAlignment="1">
      <alignment horizontal="left"/>
    </xf>
    <xf numFmtId="10" fontId="51" fillId="24" borderId="24" xfId="0" applyNumberFormat="1" applyFont="1" applyFill="1" applyBorder="1" applyAlignment="1">
      <alignment horizontal="center"/>
    </xf>
    <xf numFmtId="10" fontId="51" fillId="24" borderId="24" xfId="0" applyNumberFormat="1" applyFont="1" applyFill="1" applyBorder="1" applyAlignment="1">
      <alignment horizontal="center" vertical="center"/>
    </xf>
    <xf numFmtId="0" fontId="49" fillId="24" borderId="74" xfId="0" applyFont="1" applyFill="1" applyBorder="1" applyAlignment="1">
      <alignment horizontal="left"/>
    </xf>
    <xf numFmtId="3" fontId="51" fillId="24" borderId="74" xfId="0" applyNumberFormat="1" applyFont="1" applyFill="1" applyBorder="1" applyAlignment="1">
      <alignment horizontal="center"/>
    </xf>
    <xf numFmtId="3" fontId="49" fillId="35" borderId="43" xfId="0" applyNumberFormat="1" applyFont="1" applyFill="1" applyBorder="1" applyAlignment="1">
      <alignment horizontal="center"/>
    </xf>
    <xf numFmtId="3" fontId="49" fillId="24" borderId="43" xfId="0" applyNumberFormat="1" applyFont="1" applyFill="1" applyBorder="1" applyAlignment="1">
      <alignment horizontal="center"/>
    </xf>
    <xf numFmtId="3" fontId="49" fillId="36" borderId="43" xfId="0" applyNumberFormat="1" applyFont="1" applyFill="1" applyBorder="1" applyAlignment="1">
      <alignment horizontal="center"/>
    </xf>
    <xf numFmtId="10" fontId="51" fillId="35" borderId="43" xfId="0" applyNumberFormat="1" applyFont="1" applyFill="1" applyBorder="1" applyAlignment="1">
      <alignment horizontal="center"/>
    </xf>
    <xf numFmtId="10" fontId="51" fillId="24" borderId="43" xfId="0" applyNumberFormat="1" applyFont="1" applyFill="1" applyBorder="1" applyAlignment="1">
      <alignment horizontal="center"/>
    </xf>
    <xf numFmtId="10" fontId="51" fillId="36" borderId="43" xfId="0" applyNumberFormat="1" applyFont="1" applyFill="1" applyBorder="1" applyAlignment="1">
      <alignment horizontal="center" vertical="center"/>
    </xf>
    <xf numFmtId="3" fontId="0" fillId="0" borderId="44" xfId="36" applyNumberFormat="1" applyFont="1" applyFill="1" applyBorder="1" applyAlignment="1">
      <alignment horizontal="center" vertical="center"/>
    </xf>
    <xf numFmtId="0" fontId="1" fillId="0" borderId="43" xfId="40" applyFont="1" applyBorder="1" applyAlignment="1">
      <alignment horizontal="left" vertical="center"/>
    </xf>
    <xf numFmtId="0" fontId="1" fillId="0" borderId="58" xfId="40" applyFont="1" applyBorder="1" applyAlignment="1">
      <alignment horizontal="left" vertical="center"/>
    </xf>
    <xf numFmtId="0" fontId="1" fillId="0" borderId="44" xfId="40" applyFont="1" applyBorder="1" applyAlignment="1">
      <alignment horizontal="left" vertical="center"/>
    </xf>
    <xf numFmtId="0" fontId="20" fillId="28" borderId="32" xfId="0" applyFont="1" applyFill="1" applyBorder="1" applyAlignment="1">
      <alignment horizontal="center" vertical="center"/>
    </xf>
    <xf numFmtId="3" fontId="20" fillId="28" borderId="112" xfId="0" applyNumberFormat="1" applyFont="1" applyFill="1" applyBorder="1" applyAlignment="1">
      <alignment horizontal="right" vertical="center" indent="2"/>
    </xf>
    <xf numFmtId="0" fontId="20" fillId="28" borderId="33" xfId="0" applyFont="1" applyFill="1" applyBorder="1" applyAlignment="1">
      <alignment horizontal="center" vertical="center"/>
    </xf>
    <xf numFmtId="3" fontId="20" fillId="28" borderId="11" xfId="0" applyNumberFormat="1" applyFont="1" applyFill="1" applyBorder="1" applyAlignment="1">
      <alignment horizontal="right" vertical="center" indent="2"/>
    </xf>
    <xf numFmtId="0" fontId="20" fillId="28" borderId="33" xfId="0" applyFont="1" applyFill="1" applyBorder="1" applyAlignment="1">
      <alignment horizontal="center"/>
    </xf>
    <xf numFmtId="0" fontId="20" fillId="28" borderId="34" xfId="0" applyFont="1" applyFill="1" applyBorder="1" applyAlignment="1">
      <alignment horizontal="center" vertical="center" wrapText="1"/>
    </xf>
    <xf numFmtId="3" fontId="20" fillId="28" borderId="113" xfId="0" applyNumberFormat="1" applyFont="1" applyFill="1" applyBorder="1" applyAlignment="1">
      <alignment horizontal="right" vertical="center" indent="2"/>
    </xf>
    <xf numFmtId="0" fontId="20" fillId="28" borderId="32" xfId="0" applyFont="1" applyFill="1" applyBorder="1" applyAlignment="1">
      <alignment vertical="center"/>
    </xf>
    <xf numFmtId="0" fontId="20" fillId="28" borderId="112" xfId="0" applyFont="1" applyFill="1" applyBorder="1" applyAlignment="1">
      <alignment vertical="center"/>
    </xf>
    <xf numFmtId="0" fontId="20" fillId="28" borderId="33" xfId="0" applyFont="1" applyFill="1" applyBorder="1" applyAlignment="1">
      <alignment vertical="center"/>
    </xf>
    <xf numFmtId="0" fontId="20" fillId="28" borderId="11" xfId="0" applyFont="1" applyFill="1" applyBorder="1" applyAlignment="1">
      <alignment vertical="center"/>
    </xf>
    <xf numFmtId="0" fontId="20" fillId="28" borderId="34" xfId="0" applyFont="1" applyFill="1" applyBorder="1" applyAlignment="1">
      <alignment vertical="center"/>
    </xf>
    <xf numFmtId="0" fontId="20" fillId="28" borderId="113" xfId="0" applyFont="1" applyFill="1" applyBorder="1" applyAlignment="1">
      <alignment vertical="center"/>
    </xf>
    <xf numFmtId="0" fontId="27" fillId="0" borderId="43" xfId="40" applyFont="1" applyBorder="1" applyAlignment="1">
      <alignment horizontal="right" vertical="center" wrapText="1"/>
    </xf>
    <xf numFmtId="3" fontId="22" fillId="24" borderId="11" xfId="0" applyNumberFormat="1" applyFont="1" applyFill="1" applyBorder="1" applyAlignment="1">
      <alignment horizontal="right" indent="1"/>
    </xf>
    <xf numFmtId="3" fontId="1" fillId="24" borderId="0" xfId="0" applyNumberFormat="1" applyFont="1" applyFill="1" applyBorder="1" applyAlignment="1">
      <alignment horizontal="right" indent="1"/>
    </xf>
    <xf numFmtId="3" fontId="1" fillId="24" borderId="15" xfId="0" applyNumberFormat="1" applyFont="1" applyFill="1" applyBorder="1" applyAlignment="1">
      <alignment horizontal="right" indent="1"/>
    </xf>
    <xf numFmtId="3" fontId="22" fillId="25" borderId="11" xfId="0" applyNumberFormat="1" applyFont="1" applyFill="1" applyBorder="1" applyAlignment="1"/>
    <xf numFmtId="3" fontId="22" fillId="25" borderId="12" xfId="0" applyNumberFormat="1" applyFont="1" applyFill="1" applyBorder="1" applyAlignment="1">
      <alignment horizontal="center"/>
    </xf>
    <xf numFmtId="3" fontId="0" fillId="24" borderId="10" xfId="0" applyNumberFormat="1" applyFill="1" applyBorder="1" applyAlignment="1">
      <alignment horizontal="right" vertical="center" wrapText="1"/>
    </xf>
    <xf numFmtId="3" fontId="21" fillId="24" borderId="10" xfId="0" applyNumberFormat="1" applyFont="1" applyFill="1" applyBorder="1" applyAlignment="1">
      <alignment vertical="center"/>
    </xf>
    <xf numFmtId="3" fontId="1" fillId="0" borderId="10" xfId="0" applyNumberFormat="1" applyFont="1" applyBorder="1" applyAlignment="1">
      <alignment horizontal="right" vertical="center"/>
    </xf>
    <xf numFmtId="3" fontId="1" fillId="24" borderId="10" xfId="0" applyNumberFormat="1" applyFont="1" applyFill="1" applyBorder="1" applyAlignment="1">
      <alignment horizontal="right" vertical="center"/>
    </xf>
    <xf numFmtId="0" fontId="0" fillId="24" borderId="114" xfId="0" applyFill="1" applyBorder="1"/>
    <xf numFmtId="0" fontId="21" fillId="24" borderId="115" xfId="0" applyFont="1" applyFill="1" applyBorder="1" applyAlignment="1">
      <alignment vertical="center" wrapText="1"/>
    </xf>
    <xf numFmtId="0" fontId="20" fillId="24" borderId="115" xfId="0" applyFont="1" applyFill="1" applyBorder="1"/>
    <xf numFmtId="0" fontId="24" fillId="24" borderId="115" xfId="0" applyFont="1" applyFill="1" applyBorder="1" applyAlignment="1">
      <alignment horizontal="right"/>
    </xf>
    <xf numFmtId="0" fontId="24" fillId="24" borderId="115" xfId="0" applyFont="1" applyFill="1" applyBorder="1" applyAlignment="1">
      <alignment horizontal="right" vertical="center" wrapText="1"/>
    </xf>
    <xf numFmtId="0" fontId="0" fillId="24" borderId="116" xfId="0" applyFill="1" applyBorder="1"/>
    <xf numFmtId="10" fontId="0" fillId="24" borderId="10" xfId="0" applyNumberFormat="1" applyFill="1" applyBorder="1" applyAlignment="1">
      <alignment horizontal="right" indent="1"/>
    </xf>
    <xf numFmtId="10" fontId="0" fillId="0" borderId="10" xfId="0" applyNumberFormat="1" applyBorder="1" applyAlignment="1">
      <alignment horizontal="right" indent="1"/>
    </xf>
    <xf numFmtId="10" fontId="0" fillId="0" borderId="10" xfId="0" applyNumberFormat="1" applyBorder="1"/>
    <xf numFmtId="10" fontId="0" fillId="0" borderId="0" xfId="0" applyNumberFormat="1" applyBorder="1" applyAlignment="1">
      <alignment horizontal="right" indent="1"/>
    </xf>
    <xf numFmtId="10" fontId="0" fillId="24" borderId="0" xfId="0" applyNumberFormat="1" applyFill="1"/>
    <xf numFmtId="10" fontId="0" fillId="0" borderId="15" xfId="0" applyNumberFormat="1" applyBorder="1" applyAlignment="1">
      <alignment horizontal="right" indent="1"/>
    </xf>
    <xf numFmtId="1" fontId="1" fillId="24" borderId="112" xfId="0" applyNumberFormat="1" applyFont="1" applyFill="1" applyBorder="1"/>
    <xf numFmtId="1" fontId="1" fillId="24" borderId="123" xfId="0" applyNumberFormat="1" applyFont="1" applyFill="1" applyBorder="1"/>
    <xf numFmtId="3" fontId="20" fillId="25" borderId="11" xfId="0" applyNumberFormat="1" applyFont="1" applyFill="1" applyBorder="1" applyAlignment="1">
      <alignment horizontal="center"/>
    </xf>
    <xf numFmtId="3" fontId="0" fillId="25" borderId="51" xfId="0" applyNumberFormat="1" applyFill="1" applyBorder="1"/>
    <xf numFmtId="170" fontId="20" fillId="26" borderId="43" xfId="37" applyNumberFormat="1" applyFont="1" applyFill="1" applyBorder="1" applyAlignment="1">
      <alignment horizontal="center"/>
    </xf>
    <xf numFmtId="3" fontId="20" fillId="0" borderId="43" xfId="37" applyNumberFormat="1" applyFont="1" applyBorder="1" applyAlignment="1">
      <alignment horizontal="center"/>
    </xf>
    <xf numFmtId="3" fontId="20" fillId="26" borderId="43" xfId="37" applyNumberFormat="1" applyFont="1" applyFill="1" applyBorder="1" applyAlignment="1">
      <alignment horizontal="center"/>
    </xf>
    <xf numFmtId="3" fontId="20" fillId="24" borderId="0" xfId="37" applyNumberFormat="1" applyFont="1" applyFill="1" applyBorder="1" applyAlignment="1">
      <alignment horizontal="center"/>
    </xf>
    <xf numFmtId="3" fontId="20" fillId="0" borderId="0" xfId="37" applyNumberFormat="1" applyFont="1" applyAlignment="1">
      <alignment horizontal="center"/>
    </xf>
    <xf numFmtId="3" fontId="0" fillId="24" borderId="10" xfId="0" applyNumberFormat="1" applyFill="1" applyBorder="1" applyAlignment="1">
      <alignment horizontal="center"/>
    </xf>
    <xf numFmtId="3" fontId="0" fillId="0" borderId="16" xfId="0" applyNumberFormat="1" applyBorder="1" applyAlignment="1">
      <alignment horizontal="center"/>
    </xf>
    <xf numFmtId="3" fontId="24" fillId="0" borderId="10" xfId="0" applyNumberFormat="1" applyFont="1" applyBorder="1" applyAlignment="1">
      <alignment horizontal="center"/>
    </xf>
    <xf numFmtId="3" fontId="0" fillId="24" borderId="0" xfId="0" applyNumberFormat="1" applyFill="1" applyAlignment="1">
      <alignment horizontal="center"/>
    </xf>
    <xf numFmtId="3" fontId="0" fillId="0" borderId="10" xfId="0" applyNumberFormat="1" applyBorder="1" applyAlignment="1">
      <alignment horizontal="center"/>
    </xf>
    <xf numFmtId="3" fontId="20" fillId="24" borderId="10" xfId="0" applyNumberFormat="1" applyFont="1" applyFill="1" applyBorder="1" applyAlignment="1">
      <alignment horizontal="center"/>
    </xf>
    <xf numFmtId="3" fontId="0" fillId="0" borderId="16" xfId="0" applyNumberFormat="1" applyBorder="1" applyAlignment="1">
      <alignment horizontal="center" vertical="center"/>
    </xf>
    <xf numFmtId="3" fontId="24" fillId="0" borderId="10" xfId="0" applyNumberFormat="1" applyFont="1" applyBorder="1" applyAlignment="1">
      <alignment horizontal="center" vertical="center" wrapText="1"/>
    </xf>
    <xf numFmtId="3" fontId="0" fillId="24" borderId="0" xfId="0" applyNumberFormat="1" applyFill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0" fontId="0" fillId="24" borderId="0" xfId="0" applyFill="1" applyAlignment="1">
      <alignment horizontal="center"/>
    </xf>
    <xf numFmtId="3" fontId="10" fillId="0" borderId="45" xfId="37" applyNumberFormat="1" applyFont="1" applyFill="1" applyBorder="1" applyAlignment="1">
      <alignment horizontal="left" vertical="center" wrapText="1"/>
    </xf>
    <xf numFmtId="3" fontId="10" fillId="0" borderId="43" xfId="37" applyNumberFormat="1" applyFont="1" applyFill="1" applyBorder="1" applyAlignment="1">
      <alignment horizontal="center"/>
    </xf>
    <xf numFmtId="3" fontId="20" fillId="24" borderId="46" xfId="40" applyNumberFormat="1" applyFont="1" applyFill="1" applyBorder="1" applyAlignment="1">
      <alignment horizontal="left" vertical="center" wrapText="1"/>
    </xf>
    <xf numFmtId="3" fontId="20" fillId="24" borderId="46" xfId="37" applyNumberFormat="1" applyFont="1" applyFill="1" applyBorder="1" applyAlignment="1">
      <alignment horizontal="center"/>
    </xf>
    <xf numFmtId="3" fontId="10" fillId="0" borderId="24" xfId="37" applyNumberFormat="1" applyFont="1" applyFill="1" applyBorder="1" applyAlignment="1">
      <alignment horizontal="left" vertical="center" wrapText="1"/>
    </xf>
    <xf numFmtId="3" fontId="10" fillId="0" borderId="44" xfId="37" applyNumberFormat="1" applyFont="1" applyFill="1" applyBorder="1" applyAlignment="1">
      <alignment horizontal="center"/>
    </xf>
    <xf numFmtId="3" fontId="10" fillId="0" borderId="24" xfId="40" applyNumberFormat="1" applyFont="1" applyFill="1" applyBorder="1" applyAlignment="1">
      <alignment horizontal="left" vertical="center" wrapText="1"/>
    </xf>
    <xf numFmtId="3" fontId="20" fillId="26" borderId="44" xfId="37" applyNumberFormat="1" applyFont="1" applyFill="1" applyBorder="1" applyAlignment="1">
      <alignment horizontal="center"/>
    </xf>
    <xf numFmtId="170" fontId="20" fillId="26" borderId="44" xfId="37" applyNumberFormat="1" applyFont="1" applyFill="1" applyBorder="1" applyAlignment="1">
      <alignment horizontal="center"/>
    </xf>
    <xf numFmtId="3" fontId="20" fillId="24" borderId="46" xfId="37" applyNumberFormat="1" applyFont="1" applyFill="1" applyBorder="1" applyAlignment="1">
      <alignment horizontal="left" vertical="center" wrapText="1"/>
    </xf>
    <xf numFmtId="3" fontId="1" fillId="0" borderId="43" xfId="37" applyNumberFormat="1" applyFont="1" applyFill="1" applyBorder="1" applyAlignment="1">
      <alignment horizontal="center"/>
    </xf>
    <xf numFmtId="3" fontId="1" fillId="0" borderId="45" xfId="37" applyNumberFormat="1" applyFont="1" applyFill="1" applyBorder="1" applyAlignment="1">
      <alignment horizontal="left" vertical="center" wrapText="1"/>
    </xf>
    <xf numFmtId="3" fontId="10" fillId="0" borderId="43" xfId="37" applyNumberFormat="1" applyFont="1" applyBorder="1" applyAlignment="1">
      <alignment horizontal="center"/>
    </xf>
    <xf numFmtId="3" fontId="1" fillId="0" borderId="44" xfId="37" applyNumberFormat="1" applyFont="1" applyFill="1" applyBorder="1" applyAlignment="1">
      <alignment horizontal="center"/>
    </xf>
    <xf numFmtId="3" fontId="1" fillId="0" borderId="24" xfId="37" applyNumberFormat="1" applyFont="1" applyFill="1" applyBorder="1" applyAlignment="1">
      <alignment horizontal="left" vertical="center" wrapText="1"/>
    </xf>
    <xf numFmtId="3" fontId="1" fillId="0" borderId="0" xfId="37" applyNumberFormat="1" applyFont="1" applyFill="1" applyBorder="1" applyAlignment="1">
      <alignment horizontal="center"/>
    </xf>
    <xf numFmtId="3" fontId="1" fillId="0" borderId="24" xfId="40" applyNumberFormat="1" applyFont="1" applyFill="1" applyBorder="1" applyAlignment="1">
      <alignment horizontal="left" vertical="center" wrapText="1"/>
    </xf>
    <xf numFmtId="3" fontId="10" fillId="0" borderId="0" xfId="37" applyNumberFormat="1" applyFont="1" applyAlignment="1">
      <alignment horizontal="center"/>
    </xf>
    <xf numFmtId="3" fontId="10" fillId="0" borderId="0" xfId="37" applyNumberFormat="1" applyFont="1" applyFill="1" applyBorder="1" applyAlignment="1">
      <alignment horizontal="center"/>
    </xf>
    <xf numFmtId="170" fontId="10" fillId="0" borderId="43" xfId="37" applyNumberFormat="1" applyFont="1" applyFill="1" applyBorder="1" applyAlignment="1">
      <alignment horizontal="center"/>
    </xf>
    <xf numFmtId="170" fontId="20" fillId="0" borderId="43" xfId="37" applyNumberFormat="1" applyFont="1" applyBorder="1" applyAlignment="1">
      <alignment horizontal="center"/>
    </xf>
    <xf numFmtId="170" fontId="20" fillId="24" borderId="46" xfId="37" applyNumberFormat="1" applyFont="1" applyFill="1" applyBorder="1" applyAlignment="1">
      <alignment horizontal="center"/>
    </xf>
    <xf numFmtId="170" fontId="20" fillId="24" borderId="0" xfId="37" applyNumberFormat="1" applyFont="1" applyFill="1" applyBorder="1" applyAlignment="1">
      <alignment horizontal="center"/>
    </xf>
    <xf numFmtId="170" fontId="10" fillId="0" borderId="44" xfId="37" applyNumberFormat="1" applyFont="1" applyFill="1" applyBorder="1" applyAlignment="1">
      <alignment horizontal="center"/>
    </xf>
    <xf numFmtId="170" fontId="20" fillId="0" borderId="0" xfId="37" applyNumberFormat="1" applyFont="1" applyAlignment="1">
      <alignment horizontal="center"/>
    </xf>
    <xf numFmtId="3" fontId="10" fillId="0" borderId="0" xfId="40" applyNumberFormat="1"/>
    <xf numFmtId="3" fontId="10" fillId="0" borderId="45" xfId="37" applyNumberFormat="1" applyFont="1" applyFill="1" applyBorder="1" applyAlignment="1">
      <alignment horizontal="center" vertical="center" wrapText="1"/>
    </xf>
    <xf numFmtId="3" fontId="20" fillId="24" borderId="46" xfId="40" applyNumberFormat="1" applyFont="1" applyFill="1" applyBorder="1" applyAlignment="1">
      <alignment horizontal="center" vertical="center" wrapText="1"/>
    </xf>
    <xf numFmtId="3" fontId="10" fillId="0" borderId="24" xfId="37" applyNumberFormat="1" applyFont="1" applyFill="1" applyBorder="1" applyAlignment="1">
      <alignment horizontal="center" vertical="center" wrapText="1"/>
    </xf>
    <xf numFmtId="3" fontId="0" fillId="0" borderId="43" xfId="36" applyNumberFormat="1" applyFont="1" applyFill="1" applyBorder="1" applyAlignment="1">
      <alignment horizontal="center"/>
    </xf>
    <xf numFmtId="3" fontId="20" fillId="26" borderId="43" xfId="36" applyNumberFormat="1" applyFont="1" applyFill="1" applyBorder="1" applyAlignment="1">
      <alignment horizontal="center"/>
    </xf>
    <xf numFmtId="3" fontId="20" fillId="24" borderId="46" xfId="36" applyNumberFormat="1" applyFont="1" applyFill="1" applyBorder="1" applyAlignment="1">
      <alignment horizontal="center"/>
    </xf>
    <xf numFmtId="3" fontId="20" fillId="24" borderId="46" xfId="0" applyNumberFormat="1" applyFont="1" applyFill="1" applyBorder="1" applyAlignment="1">
      <alignment horizontal="center"/>
    </xf>
    <xf numFmtId="3" fontId="0" fillId="0" borderId="73" xfId="36" applyNumberFormat="1" applyFont="1" applyFill="1" applyBorder="1" applyAlignment="1">
      <alignment horizontal="center"/>
    </xf>
    <xf numFmtId="3" fontId="0" fillId="0" borderId="49" xfId="36" applyNumberFormat="1" applyFont="1" applyFill="1" applyBorder="1" applyAlignment="1">
      <alignment horizontal="center"/>
    </xf>
    <xf numFmtId="3" fontId="0" fillId="0" borderId="74" xfId="36" applyNumberFormat="1" applyFont="1" applyFill="1" applyBorder="1" applyAlignment="1">
      <alignment horizontal="center"/>
    </xf>
    <xf numFmtId="3" fontId="20" fillId="26" borderId="44" xfId="36" applyNumberFormat="1" applyFont="1" applyFill="1" applyBorder="1" applyAlignment="1">
      <alignment horizontal="center"/>
    </xf>
    <xf numFmtId="3" fontId="0" fillId="0" borderId="24" xfId="36" applyNumberFormat="1" applyFont="1" applyFill="1" applyBorder="1" applyAlignment="1">
      <alignment horizontal="center"/>
    </xf>
    <xf numFmtId="3" fontId="0" fillId="0" borderId="24" xfId="0" applyNumberFormat="1" applyFill="1" applyBorder="1" applyAlignment="1">
      <alignment horizontal="center"/>
    </xf>
    <xf numFmtId="3" fontId="0" fillId="0" borderId="0" xfId="0" applyNumberFormat="1" applyBorder="1"/>
    <xf numFmtId="3" fontId="0" fillId="26" borderId="44" xfId="36" applyNumberFormat="1" applyFont="1" applyFill="1" applyBorder="1" applyAlignment="1">
      <alignment horizontal="center"/>
    </xf>
    <xf numFmtId="0" fontId="0" fillId="24" borderId="112" xfId="0" applyFill="1" applyBorder="1" applyAlignment="1">
      <alignment horizontal="center"/>
    </xf>
    <xf numFmtId="0" fontId="0" fillId="24" borderId="11" xfId="0" applyFill="1" applyBorder="1" applyAlignment="1">
      <alignment horizontal="center"/>
    </xf>
    <xf numFmtId="0" fontId="0" fillId="24" borderId="123" xfId="0" applyFill="1" applyBorder="1" applyAlignment="1">
      <alignment horizontal="center"/>
    </xf>
    <xf numFmtId="3" fontId="50" fillId="24" borderId="124" xfId="0" applyNumberFormat="1" applyFont="1" applyFill="1" applyBorder="1" applyAlignment="1">
      <alignment horizontal="center"/>
    </xf>
    <xf numFmtId="3" fontId="50" fillId="24" borderId="62" xfId="0" applyNumberFormat="1" applyFont="1" applyFill="1" applyBorder="1" applyAlignment="1">
      <alignment horizontal="center"/>
    </xf>
    <xf numFmtId="3" fontId="50" fillId="24" borderId="42" xfId="0" applyNumberFormat="1" applyFont="1" applyFill="1" applyBorder="1" applyAlignment="1">
      <alignment horizontal="center"/>
    </xf>
    <xf numFmtId="3" fontId="50" fillId="24" borderId="122" xfId="0" applyNumberFormat="1" applyFont="1" applyFill="1" applyBorder="1" applyAlignment="1">
      <alignment horizontal="center"/>
    </xf>
    <xf numFmtId="3" fontId="50" fillId="24" borderId="46" xfId="0" applyNumberFormat="1" applyFont="1" applyFill="1" applyBorder="1" applyAlignment="1">
      <alignment horizontal="center"/>
    </xf>
    <xf numFmtId="3" fontId="50" fillId="24" borderId="121" xfId="0" applyNumberFormat="1" applyFont="1" applyFill="1" applyBorder="1" applyAlignment="1">
      <alignment horizontal="center"/>
    </xf>
    <xf numFmtId="0" fontId="0" fillId="0" borderId="58" xfId="0" applyBorder="1" applyAlignment="1">
      <alignment horizontal="center"/>
    </xf>
    <xf numFmtId="3" fontId="20" fillId="37" borderId="44" xfId="0" applyNumberFormat="1" applyFont="1" applyFill="1" applyBorder="1" applyAlignment="1">
      <alignment horizontal="center" vertical="center"/>
    </xf>
    <xf numFmtId="0" fontId="20" fillId="37" borderId="45" xfId="0" applyFont="1" applyFill="1" applyBorder="1" applyAlignment="1">
      <alignment horizontal="center" vertical="center"/>
    </xf>
    <xf numFmtId="3" fontId="0" fillId="0" borderId="119" xfId="0" applyNumberFormat="1" applyBorder="1" applyAlignment="1">
      <alignment horizontal="right" indent="1"/>
    </xf>
    <xf numFmtId="3" fontId="0" fillId="0" borderId="120" xfId="0" applyNumberFormat="1" applyBorder="1" applyAlignment="1">
      <alignment horizontal="right" indent="1"/>
    </xf>
    <xf numFmtId="0" fontId="20" fillId="0" borderId="0" xfId="0" applyFont="1" applyAlignment="1">
      <alignment horizontal="center"/>
    </xf>
    <xf numFmtId="3" fontId="20" fillId="27" borderId="32" xfId="0" applyNumberFormat="1" applyFont="1" applyFill="1" applyBorder="1" applyAlignment="1">
      <alignment horizontal="center" vertical="center"/>
    </xf>
    <xf numFmtId="3" fontId="20" fillId="27" borderId="62" xfId="0" applyNumberFormat="1" applyFont="1" applyFill="1" applyBorder="1" applyAlignment="1">
      <alignment horizontal="center" vertical="center"/>
    </xf>
    <xf numFmtId="3" fontId="20" fillId="27" borderId="42" xfId="0" applyNumberFormat="1" applyFont="1" applyFill="1" applyBorder="1" applyAlignment="1">
      <alignment horizontal="center" vertical="center"/>
    </xf>
    <xf numFmtId="3" fontId="20" fillId="27" borderId="34" xfId="0" applyNumberFormat="1" applyFont="1" applyFill="1" applyBorder="1" applyAlignment="1">
      <alignment horizontal="center" vertical="center"/>
    </xf>
    <xf numFmtId="3" fontId="20" fillId="27" borderId="57" xfId="0" applyNumberFormat="1" applyFont="1" applyFill="1" applyBorder="1" applyAlignment="1">
      <alignment horizontal="center" vertical="center"/>
    </xf>
    <xf numFmtId="3" fontId="20" fillId="27" borderId="37" xfId="0" applyNumberFormat="1" applyFont="1" applyFill="1" applyBorder="1" applyAlignment="1">
      <alignment horizontal="center" vertical="center"/>
    </xf>
    <xf numFmtId="0" fontId="20" fillId="0" borderId="0" xfId="0" applyFont="1" applyBorder="1" applyAlignment="1">
      <alignment horizontal="center" vertical="center" wrapText="1"/>
    </xf>
    <xf numFmtId="0" fontId="20" fillId="0" borderId="33" xfId="0" applyFont="1" applyBorder="1" applyAlignment="1">
      <alignment horizontal="left" vertical="center" indent="1"/>
    </xf>
    <xf numFmtId="0" fontId="20" fillId="0" borderId="0" xfId="0" applyFont="1" applyBorder="1" applyAlignment="1">
      <alignment horizontal="left" vertical="center" indent="1"/>
    </xf>
    <xf numFmtId="0" fontId="20" fillId="0" borderId="117" xfId="0" applyFont="1" applyBorder="1" applyAlignment="1">
      <alignment horizontal="left" vertical="center" indent="1"/>
    </xf>
    <xf numFmtId="0" fontId="0" fillId="0" borderId="118" xfId="0" applyBorder="1" applyAlignment="1">
      <alignment horizontal="center"/>
    </xf>
    <xf numFmtId="3" fontId="20" fillId="37" borderId="32" xfId="0" applyNumberFormat="1" applyFont="1" applyFill="1" applyBorder="1" applyAlignment="1">
      <alignment horizontal="center" vertical="center"/>
    </xf>
    <xf numFmtId="3" fontId="20" fillId="37" borderId="42" xfId="0" applyNumberFormat="1" applyFont="1" applyFill="1" applyBorder="1" applyAlignment="1">
      <alignment horizontal="center" vertical="center"/>
    </xf>
    <xf numFmtId="3" fontId="20" fillId="37" borderId="34" xfId="0" applyNumberFormat="1" applyFont="1" applyFill="1" applyBorder="1" applyAlignment="1">
      <alignment horizontal="center" vertical="center"/>
    </xf>
    <xf numFmtId="3" fontId="20" fillId="37" borderId="37" xfId="0" applyNumberFormat="1" applyFont="1" applyFill="1" applyBorder="1" applyAlignment="1">
      <alignment horizontal="center" vertical="center"/>
    </xf>
    <xf numFmtId="3" fontId="0" fillId="35" borderId="119" xfId="0" applyNumberFormat="1" applyFill="1" applyBorder="1" applyAlignment="1">
      <alignment horizontal="right" indent="1"/>
    </xf>
    <xf numFmtId="3" fontId="0" fillId="35" borderId="120" xfId="0" applyNumberFormat="1" applyFill="1" applyBorder="1" applyAlignment="1">
      <alignment horizontal="right" indent="1"/>
    </xf>
    <xf numFmtId="3" fontId="20" fillId="27" borderId="125" xfId="0" applyNumberFormat="1" applyFont="1" applyFill="1" applyBorder="1" applyAlignment="1">
      <alignment horizontal="center" vertical="center"/>
    </xf>
    <xf numFmtId="3" fontId="20" fillId="27" borderId="109" xfId="0" applyNumberFormat="1" applyFont="1" applyFill="1" applyBorder="1" applyAlignment="1">
      <alignment horizontal="center" vertical="center"/>
    </xf>
    <xf numFmtId="3" fontId="20" fillId="27" borderId="122" xfId="0" applyNumberFormat="1" applyFont="1" applyFill="1" applyBorder="1" applyAlignment="1">
      <alignment horizontal="center" vertical="center"/>
    </xf>
    <xf numFmtId="3" fontId="20" fillId="27" borderId="123" xfId="0" applyNumberFormat="1" applyFont="1" applyFill="1" applyBorder="1" applyAlignment="1">
      <alignment horizontal="center" vertical="center"/>
    </xf>
    <xf numFmtId="3" fontId="0" fillId="0" borderId="115" xfId="0" applyNumberFormat="1" applyBorder="1" applyAlignment="1">
      <alignment horizontal="right" indent="1"/>
    </xf>
    <xf numFmtId="3" fontId="0" fillId="0" borderId="126" xfId="0" applyNumberFormat="1" applyBorder="1" applyAlignment="1">
      <alignment horizontal="right" indent="1"/>
    </xf>
    <xf numFmtId="3" fontId="20" fillId="0" borderId="0" xfId="0" applyNumberFormat="1" applyFont="1" applyBorder="1" applyAlignment="1">
      <alignment horizontal="center"/>
    </xf>
    <xf numFmtId="3" fontId="20" fillId="0" borderId="117" xfId="0" applyNumberFormat="1" applyFont="1" applyBorder="1" applyAlignment="1">
      <alignment horizontal="center"/>
    </xf>
    <xf numFmtId="3" fontId="24" fillId="24" borderId="0" xfId="0" applyNumberFormat="1" applyFont="1" applyFill="1" applyBorder="1" applyAlignment="1">
      <alignment horizontal="right"/>
    </xf>
    <xf numFmtId="3" fontId="24" fillId="24" borderId="117" xfId="0" applyNumberFormat="1" applyFont="1" applyFill="1" applyBorder="1" applyAlignment="1">
      <alignment horizontal="right"/>
    </xf>
    <xf numFmtId="3" fontId="24" fillId="24" borderId="0" xfId="0" applyNumberFormat="1" applyFont="1" applyFill="1" applyBorder="1" applyAlignment="1">
      <alignment horizontal="center"/>
    </xf>
    <xf numFmtId="3" fontId="24" fillId="24" borderId="117" xfId="0" applyNumberFormat="1" applyFont="1" applyFill="1" applyBorder="1" applyAlignment="1">
      <alignment horizontal="center"/>
    </xf>
    <xf numFmtId="3" fontId="0" fillId="0" borderId="122" xfId="0" applyNumberFormat="1" applyBorder="1" applyAlignment="1">
      <alignment horizontal="right" vertical="center" wrapText="1" indent="1"/>
    </xf>
    <xf numFmtId="3" fontId="0" fillId="0" borderId="123" xfId="0" applyNumberFormat="1" applyBorder="1" applyAlignment="1">
      <alignment horizontal="right" vertical="center" wrapText="1" indent="1"/>
    </xf>
    <xf numFmtId="3" fontId="24" fillId="24" borderId="0" xfId="0" applyNumberFormat="1" applyFont="1" applyFill="1" applyBorder="1" applyAlignment="1">
      <alignment horizontal="right" vertical="center" wrapText="1"/>
    </xf>
    <xf numFmtId="3" fontId="24" fillId="24" borderId="117" xfId="0" applyNumberFormat="1" applyFont="1" applyFill="1" applyBorder="1" applyAlignment="1">
      <alignment horizontal="right" vertical="center" wrapText="1"/>
    </xf>
    <xf numFmtId="3" fontId="0" fillId="35" borderId="115" xfId="0" applyNumberFormat="1" applyFill="1" applyBorder="1" applyAlignment="1">
      <alignment horizontal="center" vertical="center"/>
    </xf>
    <xf numFmtId="3" fontId="0" fillId="35" borderId="126" xfId="0" applyNumberFormat="1" applyFill="1" applyBorder="1" applyAlignment="1">
      <alignment horizontal="center" vertical="center"/>
    </xf>
    <xf numFmtId="3" fontId="21" fillId="37" borderId="127" xfId="0" applyNumberFormat="1" applyFont="1" applyFill="1" applyBorder="1" applyAlignment="1">
      <alignment horizontal="center"/>
    </xf>
    <xf numFmtId="3" fontId="21" fillId="37" borderId="128" xfId="0" applyNumberFormat="1" applyFont="1" applyFill="1" applyBorder="1" applyAlignment="1">
      <alignment horizontal="center"/>
    </xf>
    <xf numFmtId="3" fontId="0" fillId="37" borderId="119" xfId="0" applyNumberFormat="1" applyFill="1" applyBorder="1" applyAlignment="1">
      <alignment horizontal="center"/>
    </xf>
    <xf numFmtId="3" fontId="0" fillId="37" borderId="120" xfId="0" applyNumberFormat="1" applyFill="1" applyBorder="1" applyAlignment="1">
      <alignment horizontal="center"/>
    </xf>
    <xf numFmtId="3" fontId="0" fillId="35" borderId="127" xfId="0" applyNumberFormat="1" applyFill="1" applyBorder="1" applyAlignment="1">
      <alignment horizontal="center"/>
    </xf>
    <xf numFmtId="3" fontId="0" fillId="35" borderId="128" xfId="0" applyNumberFormat="1" applyFill="1" applyBorder="1" applyAlignment="1">
      <alignment horizontal="center"/>
    </xf>
    <xf numFmtId="3" fontId="0" fillId="37" borderId="115" xfId="0" applyNumberFormat="1" applyFill="1" applyBorder="1" applyAlignment="1">
      <alignment horizontal="center"/>
    </xf>
    <xf numFmtId="3" fontId="0" fillId="37" borderId="126" xfId="0" applyNumberFormat="1" applyFill="1" applyBorder="1" applyAlignment="1">
      <alignment horizontal="center"/>
    </xf>
    <xf numFmtId="3" fontId="21" fillId="35" borderId="127" xfId="0" applyNumberFormat="1" applyFont="1" applyFill="1" applyBorder="1" applyAlignment="1">
      <alignment horizontal="center"/>
    </xf>
    <xf numFmtId="3" fontId="21" fillId="35" borderId="128" xfId="0" applyNumberFormat="1" applyFont="1" applyFill="1" applyBorder="1" applyAlignment="1">
      <alignment horizontal="center"/>
    </xf>
    <xf numFmtId="3" fontId="0" fillId="35" borderId="115" xfId="0" applyNumberFormat="1" applyFill="1" applyBorder="1" applyAlignment="1">
      <alignment horizontal="center"/>
    </xf>
    <xf numFmtId="3" fontId="0" fillId="35" borderId="126" xfId="0" applyNumberFormat="1" applyFill="1" applyBorder="1" applyAlignment="1">
      <alignment horizontal="center"/>
    </xf>
    <xf numFmtId="3" fontId="24" fillId="0" borderId="20" xfId="0" applyNumberFormat="1" applyFont="1" applyBorder="1" applyAlignment="1">
      <alignment horizontal="right"/>
    </xf>
    <xf numFmtId="3" fontId="24" fillId="0" borderId="18" xfId="0" applyNumberFormat="1" applyFont="1" applyBorder="1" applyAlignment="1">
      <alignment horizontal="right"/>
    </xf>
    <xf numFmtId="3" fontId="0" fillId="0" borderId="115" xfId="36" applyNumberFormat="1" applyFont="1" applyBorder="1" applyAlignment="1">
      <alignment horizontal="center"/>
    </xf>
    <xf numFmtId="3" fontId="0" fillId="0" borderId="126" xfId="36" applyNumberFormat="1" applyFont="1" applyBorder="1" applyAlignment="1">
      <alignment horizontal="center"/>
    </xf>
    <xf numFmtId="3" fontId="0" fillId="24" borderId="127" xfId="36" applyNumberFormat="1" applyFont="1" applyFill="1" applyBorder="1" applyAlignment="1">
      <alignment horizontal="center" vertical="center"/>
    </xf>
    <xf numFmtId="3" fontId="0" fillId="24" borderId="128" xfId="36" applyNumberFormat="1" applyFont="1" applyFill="1" applyBorder="1" applyAlignment="1">
      <alignment horizontal="center" vertical="center"/>
    </xf>
    <xf numFmtId="3" fontId="24" fillId="0" borderId="0" xfId="0" applyNumberFormat="1" applyFont="1" applyBorder="1" applyAlignment="1">
      <alignment horizontal="right"/>
    </xf>
    <xf numFmtId="3" fontId="24" fillId="0" borderId="117" xfId="0" applyNumberFormat="1" applyFont="1" applyBorder="1" applyAlignment="1">
      <alignment horizontal="right"/>
    </xf>
    <xf numFmtId="3" fontId="20" fillId="0" borderId="15" xfId="0" applyNumberFormat="1" applyFont="1" applyBorder="1" applyAlignment="1">
      <alignment horizontal="center"/>
    </xf>
    <xf numFmtId="3" fontId="20" fillId="0" borderId="25" xfId="0" applyNumberFormat="1" applyFont="1" applyBorder="1" applyAlignment="1">
      <alignment horizontal="center"/>
    </xf>
    <xf numFmtId="3" fontId="20" fillId="29" borderId="125" xfId="0" applyNumberFormat="1" applyFont="1" applyFill="1" applyBorder="1" applyAlignment="1">
      <alignment horizontal="center" vertical="center"/>
    </xf>
    <xf numFmtId="0" fontId="20" fillId="29" borderId="109" xfId="0" applyFont="1" applyFill="1" applyBorder="1" applyAlignment="1">
      <alignment horizontal="center" vertical="center"/>
    </xf>
    <xf numFmtId="0" fontId="20" fillId="29" borderId="122" xfId="0" applyFont="1" applyFill="1" applyBorder="1" applyAlignment="1">
      <alignment horizontal="center" vertical="center"/>
    </xf>
    <xf numFmtId="0" fontId="20" fillId="29" borderId="123" xfId="0" applyFont="1" applyFill="1" applyBorder="1" applyAlignment="1">
      <alignment horizontal="center" vertical="center"/>
    </xf>
    <xf numFmtId="3" fontId="21" fillId="27" borderId="12" xfId="0" applyNumberFormat="1" applyFont="1" applyFill="1" applyBorder="1" applyAlignment="1">
      <alignment horizontal="center"/>
    </xf>
    <xf numFmtId="3" fontId="21" fillId="27" borderId="11" xfId="0" applyNumberFormat="1" applyFont="1" applyFill="1" applyBorder="1" applyAlignment="1">
      <alignment horizontal="center"/>
    </xf>
    <xf numFmtId="3" fontId="1" fillId="0" borderId="115" xfId="0" applyNumberFormat="1" applyFont="1" applyBorder="1" applyAlignment="1">
      <alignment horizontal="center"/>
    </xf>
    <xf numFmtId="3" fontId="1" fillId="0" borderId="126" xfId="0" applyNumberFormat="1" applyFont="1" applyBorder="1" applyAlignment="1">
      <alignment horizontal="center"/>
    </xf>
    <xf numFmtId="3" fontId="0" fillId="24" borderId="127" xfId="36" applyNumberFormat="1" applyFont="1" applyFill="1" applyBorder="1" applyAlignment="1">
      <alignment horizontal="center"/>
    </xf>
    <xf numFmtId="3" fontId="0" fillId="24" borderId="128" xfId="36" applyNumberFormat="1" applyFont="1" applyFill="1" applyBorder="1" applyAlignment="1">
      <alignment horizontal="center"/>
    </xf>
    <xf numFmtId="3" fontId="0" fillId="0" borderId="129" xfId="0" applyNumberFormat="1" applyBorder="1" applyAlignment="1">
      <alignment horizontal="center"/>
    </xf>
    <xf numFmtId="3" fontId="0" fillId="0" borderId="130" xfId="0" applyNumberFormat="1" applyBorder="1" applyAlignment="1">
      <alignment horizontal="center"/>
    </xf>
    <xf numFmtId="3" fontId="0" fillId="24" borderId="24" xfId="0" applyNumberFormat="1" applyFill="1" applyBorder="1" applyAlignment="1">
      <alignment horizontal="right" indent="1"/>
    </xf>
    <xf numFmtId="3" fontId="1" fillId="25" borderId="122" xfId="0" applyNumberFormat="1" applyFont="1" applyFill="1" applyBorder="1" applyAlignment="1">
      <alignment horizontal="right" vertical="center" wrapText="1" indent="1"/>
    </xf>
    <xf numFmtId="3" fontId="1" fillId="25" borderId="123" xfId="0" applyNumberFormat="1" applyFont="1" applyFill="1" applyBorder="1" applyAlignment="1">
      <alignment horizontal="right" vertical="center" wrapText="1" indent="1"/>
    </xf>
    <xf numFmtId="3" fontId="1" fillId="25" borderId="115" xfId="0" applyNumberFormat="1" applyFont="1" applyFill="1" applyBorder="1" applyAlignment="1">
      <alignment horizontal="right" indent="1"/>
    </xf>
    <xf numFmtId="3" fontId="1" fillId="25" borderId="126" xfId="0" applyNumberFormat="1" applyFont="1" applyFill="1" applyBorder="1" applyAlignment="1">
      <alignment horizontal="right" indent="1"/>
    </xf>
    <xf numFmtId="3" fontId="1" fillId="0" borderId="125" xfId="0" applyNumberFormat="1" applyFont="1" applyBorder="1" applyAlignment="1">
      <alignment horizontal="right" indent="1"/>
    </xf>
    <xf numFmtId="3" fontId="1" fillId="0" borderId="109" xfId="0" applyNumberFormat="1" applyFont="1" applyBorder="1" applyAlignment="1">
      <alignment horizontal="right" indent="1"/>
    </xf>
    <xf numFmtId="3" fontId="1" fillId="24" borderId="122" xfId="0" applyNumberFormat="1" applyFont="1" applyFill="1" applyBorder="1" applyAlignment="1">
      <alignment horizontal="center" vertical="center" wrapText="1"/>
    </xf>
    <xf numFmtId="3" fontId="1" fillId="24" borderId="123" xfId="0" applyNumberFormat="1" applyFont="1" applyFill="1" applyBorder="1" applyAlignment="1">
      <alignment horizontal="center" vertical="center" wrapText="1"/>
    </xf>
    <xf numFmtId="3" fontId="0" fillId="0" borderId="127" xfId="0" applyNumberFormat="1" applyBorder="1" applyAlignment="1">
      <alignment horizontal="center"/>
    </xf>
    <xf numFmtId="3" fontId="0" fillId="0" borderId="128" xfId="0" applyNumberFormat="1" applyBorder="1" applyAlignment="1">
      <alignment horizontal="center"/>
    </xf>
    <xf numFmtId="3" fontId="39" fillId="38" borderId="12" xfId="0" applyNumberFormat="1" applyFont="1" applyFill="1" applyBorder="1" applyAlignment="1">
      <alignment horizontal="center"/>
    </xf>
    <xf numFmtId="3" fontId="39" fillId="38" borderId="11" xfId="0" applyNumberFormat="1" applyFont="1" applyFill="1" applyBorder="1" applyAlignment="1">
      <alignment horizontal="center"/>
    </xf>
    <xf numFmtId="3" fontId="20" fillId="25" borderId="125" xfId="0" applyNumberFormat="1" applyFont="1" applyFill="1" applyBorder="1" applyAlignment="1">
      <alignment horizontal="center" vertical="center"/>
    </xf>
    <xf numFmtId="3" fontId="20" fillId="25" borderId="109" xfId="0" applyNumberFormat="1" applyFont="1" applyFill="1" applyBorder="1" applyAlignment="1">
      <alignment horizontal="center" vertical="center"/>
    </xf>
    <xf numFmtId="3" fontId="20" fillId="25" borderId="122" xfId="0" applyNumberFormat="1" applyFont="1" applyFill="1" applyBorder="1" applyAlignment="1">
      <alignment horizontal="center" vertical="center"/>
    </xf>
    <xf numFmtId="3" fontId="20" fillId="25" borderId="123" xfId="0" applyNumberFormat="1" applyFont="1" applyFill="1" applyBorder="1" applyAlignment="1">
      <alignment horizontal="center" vertical="center"/>
    </xf>
    <xf numFmtId="3" fontId="0" fillId="24" borderId="15" xfId="0" applyNumberFormat="1" applyFill="1" applyBorder="1" applyAlignment="1">
      <alignment horizontal="center"/>
    </xf>
    <xf numFmtId="3" fontId="20" fillId="38" borderId="125" xfId="0" applyNumberFormat="1" applyFont="1" applyFill="1" applyBorder="1" applyAlignment="1">
      <alignment horizontal="center"/>
    </xf>
    <xf numFmtId="3" fontId="20" fillId="38" borderId="109" xfId="0" applyNumberFormat="1" applyFont="1" applyFill="1" applyBorder="1" applyAlignment="1">
      <alignment horizontal="center"/>
    </xf>
    <xf numFmtId="3" fontId="22" fillId="24" borderId="12" xfId="0" applyNumberFormat="1" applyFont="1" applyFill="1" applyBorder="1" applyAlignment="1">
      <alignment horizontal="right" indent="1"/>
    </xf>
    <xf numFmtId="3" fontId="22" fillId="24" borderId="11" xfId="0" applyNumberFormat="1" applyFont="1" applyFill="1" applyBorder="1" applyAlignment="1">
      <alignment horizontal="right" indent="1"/>
    </xf>
    <xf numFmtId="3" fontId="1" fillId="24" borderId="12" xfId="0" applyNumberFormat="1" applyFont="1" applyFill="1" applyBorder="1" applyAlignment="1">
      <alignment horizontal="center"/>
    </xf>
    <xf numFmtId="3" fontId="1" fillId="24" borderId="11" xfId="0" applyNumberFormat="1" applyFont="1" applyFill="1" applyBorder="1" applyAlignment="1">
      <alignment horizontal="center"/>
    </xf>
    <xf numFmtId="3" fontId="0" fillId="24" borderId="122" xfId="0" applyNumberFormat="1" applyFill="1" applyBorder="1" applyAlignment="1">
      <alignment horizontal="right" vertical="center" wrapText="1" indent="1"/>
    </xf>
    <xf numFmtId="3" fontId="0" fillId="24" borderId="123" xfId="0" applyNumberFormat="1" applyFill="1" applyBorder="1" applyAlignment="1">
      <alignment horizontal="right" vertical="center" wrapText="1" indent="1"/>
    </xf>
    <xf numFmtId="3" fontId="1" fillId="0" borderId="119" xfId="0" applyNumberFormat="1" applyFont="1" applyBorder="1" applyAlignment="1">
      <alignment horizontal="center" vertical="center"/>
    </xf>
    <xf numFmtId="3" fontId="1" fillId="0" borderId="120" xfId="0" applyNumberFormat="1" applyFont="1" applyBorder="1" applyAlignment="1">
      <alignment horizontal="center" vertical="center"/>
    </xf>
    <xf numFmtId="3" fontId="22" fillId="24" borderId="115" xfId="0" applyNumberFormat="1" applyFont="1" applyFill="1" applyBorder="1" applyAlignment="1">
      <alignment horizontal="right" indent="1"/>
    </xf>
    <xf numFmtId="3" fontId="22" fillId="24" borderId="126" xfId="0" applyNumberFormat="1" applyFont="1" applyFill="1" applyBorder="1" applyAlignment="1">
      <alignment horizontal="right" indent="1"/>
    </xf>
    <xf numFmtId="3" fontId="1" fillId="25" borderId="125" xfId="0" applyNumberFormat="1" applyFont="1" applyFill="1" applyBorder="1" applyAlignment="1">
      <alignment horizontal="right" indent="1"/>
    </xf>
    <xf numFmtId="3" fontId="1" fillId="25" borderId="109" xfId="0" applyNumberFormat="1" applyFont="1" applyFill="1" applyBorder="1" applyAlignment="1">
      <alignment horizontal="right" indent="1"/>
    </xf>
    <xf numFmtId="3" fontId="0" fillId="0" borderId="125" xfId="0" applyNumberFormat="1" applyBorder="1" applyAlignment="1">
      <alignment horizontal="right" indent="1"/>
    </xf>
    <xf numFmtId="3" fontId="0" fillId="0" borderId="109" xfId="0" applyNumberFormat="1" applyBorder="1" applyAlignment="1">
      <alignment horizontal="right" indent="1"/>
    </xf>
    <xf numFmtId="3" fontId="1" fillId="24" borderId="24" xfId="0" applyNumberFormat="1" applyFont="1" applyFill="1" applyBorder="1" applyAlignment="1">
      <alignment horizontal="right" indent="1"/>
    </xf>
    <xf numFmtId="3" fontId="1" fillId="24" borderId="12" xfId="0" applyNumberFormat="1" applyFont="1" applyFill="1" applyBorder="1" applyAlignment="1">
      <alignment horizontal="right" indent="1"/>
    </xf>
    <xf numFmtId="3" fontId="1" fillId="24" borderId="11" xfId="0" applyNumberFormat="1" applyFont="1" applyFill="1" applyBorder="1" applyAlignment="1">
      <alignment horizontal="right" indent="1"/>
    </xf>
    <xf numFmtId="0" fontId="20" fillId="30" borderId="125" xfId="0" applyFont="1" applyFill="1" applyBorder="1" applyAlignment="1">
      <alignment horizontal="center"/>
    </xf>
    <xf numFmtId="0" fontId="20" fillId="30" borderId="109" xfId="0" applyFont="1" applyFill="1" applyBorder="1" applyAlignment="1">
      <alignment horizontal="center"/>
    </xf>
    <xf numFmtId="0" fontId="21" fillId="30" borderId="12" xfId="0" applyFont="1" applyFill="1" applyBorder="1" applyAlignment="1">
      <alignment horizontal="center" vertical="top" wrapText="1"/>
    </xf>
    <xf numFmtId="0" fontId="21" fillId="30" borderId="11" xfId="0" applyFont="1" applyFill="1" applyBorder="1" applyAlignment="1">
      <alignment horizontal="center" vertical="top" wrapText="1"/>
    </xf>
    <xf numFmtId="3" fontId="1" fillId="25" borderId="12" xfId="0" applyNumberFormat="1" applyFont="1" applyFill="1" applyBorder="1" applyAlignment="1">
      <alignment horizontal="center"/>
    </xf>
    <xf numFmtId="3" fontId="1" fillId="25" borderId="11" xfId="0" applyNumberFormat="1" applyFont="1" applyFill="1" applyBorder="1" applyAlignment="1">
      <alignment horizontal="center"/>
    </xf>
    <xf numFmtId="3" fontId="1" fillId="25" borderId="12" xfId="0" applyNumberFormat="1" applyFont="1" applyFill="1" applyBorder="1" applyAlignment="1">
      <alignment horizontal="right" indent="1"/>
    </xf>
    <xf numFmtId="3" fontId="1" fillId="25" borderId="11" xfId="0" applyNumberFormat="1" applyFont="1" applyFill="1" applyBorder="1" applyAlignment="1">
      <alignment horizontal="right" indent="1"/>
    </xf>
    <xf numFmtId="0" fontId="1" fillId="25" borderId="12" xfId="0" applyFont="1" applyFill="1" applyBorder="1" applyAlignment="1">
      <alignment horizontal="center"/>
    </xf>
    <xf numFmtId="0" fontId="1" fillId="25" borderId="11" xfId="0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39" fillId="30" borderId="12" xfId="0" applyFont="1" applyFill="1" applyBorder="1" applyAlignment="1">
      <alignment horizontal="center" vertical="center" wrapText="1"/>
    </xf>
    <xf numFmtId="0" fontId="39" fillId="30" borderId="11" xfId="0" applyFont="1" applyFill="1" applyBorder="1" applyAlignment="1">
      <alignment horizontal="center" vertical="center" wrapText="1"/>
    </xf>
    <xf numFmtId="4" fontId="1" fillId="25" borderId="12" xfId="0" applyNumberFormat="1" applyFont="1" applyFill="1" applyBorder="1" applyAlignment="1">
      <alignment horizontal="center"/>
    </xf>
    <xf numFmtId="4" fontId="1" fillId="25" borderId="11" xfId="0" applyNumberFormat="1" applyFont="1" applyFill="1" applyBorder="1" applyAlignment="1">
      <alignment horizontal="center"/>
    </xf>
    <xf numFmtId="0" fontId="22" fillId="24" borderId="12" xfId="0" applyNumberFormat="1" applyFont="1" applyFill="1" applyBorder="1" applyAlignment="1">
      <alignment horizontal="center"/>
    </xf>
    <xf numFmtId="0" fontId="22" fillId="24" borderId="11" xfId="0" applyNumberFormat="1" applyFont="1" applyFill="1" applyBorder="1" applyAlignment="1">
      <alignment horizontal="center"/>
    </xf>
    <xf numFmtId="0" fontId="21" fillId="30" borderId="12" xfId="0" applyFont="1" applyFill="1" applyBorder="1" applyAlignment="1">
      <alignment horizontal="center" vertical="center" wrapText="1"/>
    </xf>
    <xf numFmtId="0" fontId="21" fillId="30" borderId="11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right" indent="1"/>
    </xf>
    <xf numFmtId="0" fontId="0" fillId="0" borderId="11" xfId="0" applyBorder="1" applyAlignment="1">
      <alignment horizontal="right" indent="1"/>
    </xf>
    <xf numFmtId="3" fontId="22" fillId="24" borderId="12" xfId="0" applyNumberFormat="1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3" fontId="10" fillId="24" borderId="116" xfId="0" applyNumberFormat="1" applyFont="1" applyFill="1" applyBorder="1" applyAlignment="1">
      <alignment horizontal="right" indent="1"/>
    </xf>
    <xf numFmtId="3" fontId="10" fillId="24" borderId="131" xfId="0" applyNumberFormat="1" applyFont="1" applyFill="1" applyBorder="1" applyAlignment="1">
      <alignment horizontal="right" indent="1"/>
    </xf>
    <xf numFmtId="3" fontId="22" fillId="0" borderId="115" xfId="0" applyNumberFormat="1" applyFont="1" applyBorder="1" applyAlignment="1">
      <alignment horizontal="right" indent="1"/>
    </xf>
    <xf numFmtId="3" fontId="22" fillId="0" borderId="126" xfId="0" applyNumberFormat="1" applyFont="1" applyBorder="1" applyAlignment="1">
      <alignment horizontal="right" indent="1"/>
    </xf>
    <xf numFmtId="3" fontId="0" fillId="0" borderId="129" xfId="0" applyNumberFormat="1" applyBorder="1" applyAlignment="1">
      <alignment horizontal="right" indent="1"/>
    </xf>
    <xf numFmtId="3" fontId="0" fillId="0" borderId="130" xfId="0" applyNumberFormat="1" applyBorder="1" applyAlignment="1">
      <alignment horizontal="right" indent="1"/>
    </xf>
    <xf numFmtId="3" fontId="0" fillId="0" borderId="133" xfId="0" applyNumberFormat="1" applyBorder="1" applyAlignment="1">
      <alignment horizontal="center"/>
    </xf>
    <xf numFmtId="3" fontId="0" fillId="0" borderId="134" xfId="0" applyNumberFormat="1" applyBorder="1" applyAlignment="1">
      <alignment horizontal="center"/>
    </xf>
    <xf numFmtId="3" fontId="0" fillId="0" borderId="122" xfId="0" applyNumberFormat="1" applyBorder="1" applyAlignment="1">
      <alignment horizontal="center"/>
    </xf>
    <xf numFmtId="3" fontId="0" fillId="0" borderId="123" xfId="0" applyNumberFormat="1" applyBorder="1" applyAlignment="1">
      <alignment horizontal="center"/>
    </xf>
    <xf numFmtId="3" fontId="20" fillId="25" borderId="125" xfId="0" applyNumberFormat="1" applyFont="1" applyFill="1" applyBorder="1" applyAlignment="1">
      <alignment horizontal="right" vertical="center" indent="1"/>
    </xf>
    <xf numFmtId="3" fontId="20" fillId="25" borderId="109" xfId="0" applyNumberFormat="1" applyFont="1" applyFill="1" applyBorder="1" applyAlignment="1">
      <alignment horizontal="right" vertical="center" indent="1"/>
    </xf>
    <xf numFmtId="3" fontId="20" fillId="25" borderId="122" xfId="0" applyNumberFormat="1" applyFont="1" applyFill="1" applyBorder="1" applyAlignment="1">
      <alignment horizontal="right" vertical="center" indent="1"/>
    </xf>
    <xf numFmtId="3" fontId="20" fillId="25" borderId="123" xfId="0" applyNumberFormat="1" applyFont="1" applyFill="1" applyBorder="1" applyAlignment="1">
      <alignment horizontal="right" vertical="center" indent="1"/>
    </xf>
    <xf numFmtId="3" fontId="0" fillId="0" borderId="12" xfId="0" applyNumberFormat="1" applyBorder="1" applyAlignment="1">
      <alignment horizontal="right" indent="1"/>
    </xf>
    <xf numFmtId="3" fontId="0" fillId="0" borderId="11" xfId="0" applyNumberFormat="1" applyBorder="1" applyAlignment="1">
      <alignment horizontal="right" indent="1"/>
    </xf>
    <xf numFmtId="0" fontId="0" fillId="24" borderId="24" xfId="0" applyFill="1" applyBorder="1" applyAlignment="1">
      <alignment horizontal="center"/>
    </xf>
    <xf numFmtId="3" fontId="0" fillId="0" borderId="115" xfId="36" applyNumberFormat="1" applyFont="1" applyBorder="1" applyAlignment="1">
      <alignment horizontal="center" vertical="center"/>
    </xf>
    <xf numFmtId="3" fontId="0" fillId="0" borderId="126" xfId="36" applyNumberFormat="1" applyFont="1" applyBorder="1" applyAlignment="1">
      <alignment horizontal="center" vertical="center"/>
    </xf>
    <xf numFmtId="3" fontId="0" fillId="0" borderId="125" xfId="0" applyNumberFormat="1" applyBorder="1" applyAlignment="1">
      <alignment horizontal="center"/>
    </xf>
    <xf numFmtId="3" fontId="0" fillId="0" borderId="109" xfId="0" applyNumberFormat="1" applyBorder="1" applyAlignment="1">
      <alignment horizontal="center"/>
    </xf>
    <xf numFmtId="0" fontId="20" fillId="24" borderId="132" xfId="0" applyFont="1" applyFill="1" applyBorder="1" applyAlignment="1">
      <alignment horizontal="left" vertical="center" wrapText="1"/>
    </xf>
    <xf numFmtId="0" fontId="20" fillId="24" borderId="23" xfId="0" applyFont="1" applyFill="1" applyBorder="1" applyAlignment="1">
      <alignment horizontal="left" vertical="center" wrapText="1"/>
    </xf>
    <xf numFmtId="3" fontId="26" fillId="24" borderId="0" xfId="0" applyNumberFormat="1" applyFont="1" applyFill="1" applyAlignment="1">
      <alignment horizontal="center" vertical="center"/>
    </xf>
    <xf numFmtId="3" fontId="20" fillId="39" borderId="125" xfId="0" applyNumberFormat="1" applyFont="1" applyFill="1" applyBorder="1" applyAlignment="1">
      <alignment horizontal="center" vertical="center"/>
    </xf>
    <xf numFmtId="3" fontId="20" fillId="39" borderId="109" xfId="0" applyNumberFormat="1" applyFont="1" applyFill="1" applyBorder="1" applyAlignment="1">
      <alignment horizontal="center" vertical="center"/>
    </xf>
    <xf numFmtId="3" fontId="20" fillId="39" borderId="12" xfId="0" applyNumberFormat="1" applyFont="1" applyFill="1" applyBorder="1" applyAlignment="1">
      <alignment horizontal="center" vertical="center"/>
    </xf>
    <xf numFmtId="3" fontId="20" fillId="39" borderId="11" xfId="0" applyNumberFormat="1" applyFont="1" applyFill="1" applyBorder="1" applyAlignment="1">
      <alignment horizontal="center" vertical="center"/>
    </xf>
    <xf numFmtId="3" fontId="20" fillId="39" borderId="125" xfId="0" applyNumberFormat="1" applyFont="1" applyFill="1" applyBorder="1" applyAlignment="1">
      <alignment horizontal="center" vertical="center" wrapText="1"/>
    </xf>
    <xf numFmtId="3" fontId="20" fillId="39" borderId="109" xfId="0" applyNumberFormat="1" applyFont="1" applyFill="1" applyBorder="1" applyAlignment="1">
      <alignment horizontal="center" vertical="center" wrapText="1"/>
    </xf>
    <xf numFmtId="3" fontId="20" fillId="39" borderId="12" xfId="0" applyNumberFormat="1" applyFont="1" applyFill="1" applyBorder="1" applyAlignment="1">
      <alignment horizontal="center" vertical="center" wrapText="1"/>
    </xf>
    <xf numFmtId="3" fontId="20" fillId="39" borderId="11" xfId="0" applyNumberFormat="1" applyFont="1" applyFill="1" applyBorder="1" applyAlignment="1">
      <alignment horizontal="center" vertical="center" wrapText="1"/>
    </xf>
    <xf numFmtId="3" fontId="0" fillId="0" borderId="115" xfId="0" applyNumberFormat="1" applyBorder="1" applyAlignment="1">
      <alignment horizontal="center"/>
    </xf>
    <xf numFmtId="3" fontId="0" fillId="0" borderId="126" xfId="0" applyNumberFormat="1" applyBorder="1" applyAlignment="1">
      <alignment horizontal="center"/>
    </xf>
    <xf numFmtId="3" fontId="0" fillId="0" borderId="115" xfId="0" applyNumberFormat="1" applyBorder="1" applyAlignment="1">
      <alignment horizontal="center" vertical="center"/>
    </xf>
    <xf numFmtId="3" fontId="0" fillId="0" borderId="126" xfId="0" applyNumberFormat="1" applyBorder="1" applyAlignment="1">
      <alignment horizontal="center" vertical="center"/>
    </xf>
    <xf numFmtId="3" fontId="0" fillId="24" borderId="115" xfId="0" applyNumberFormat="1" applyFill="1" applyBorder="1" applyAlignment="1">
      <alignment horizontal="center"/>
    </xf>
    <xf numFmtId="3" fontId="0" fillId="24" borderId="126" xfId="0" applyNumberFormat="1" applyFill="1" applyBorder="1" applyAlignment="1">
      <alignment horizontal="center"/>
    </xf>
    <xf numFmtId="0" fontId="26" fillId="24" borderId="0" xfId="0" applyFont="1" applyFill="1" applyBorder="1" applyAlignment="1">
      <alignment horizontal="center" vertical="center"/>
    </xf>
    <xf numFmtId="0" fontId="26" fillId="24" borderId="65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26" xfId="0" applyBorder="1" applyAlignment="1">
      <alignment horizontal="center"/>
    </xf>
    <xf numFmtId="0" fontId="20" fillId="24" borderId="28" xfId="0" applyFont="1" applyFill="1" applyBorder="1" applyAlignment="1">
      <alignment horizontal="left" vertical="center" wrapText="1"/>
    </xf>
    <xf numFmtId="3" fontId="21" fillId="0" borderId="127" xfId="0" applyNumberFormat="1" applyFont="1" applyFill="1" applyBorder="1" applyAlignment="1">
      <alignment horizontal="center"/>
    </xf>
    <xf numFmtId="3" fontId="21" fillId="0" borderId="128" xfId="0" applyNumberFormat="1" applyFont="1" applyFill="1" applyBorder="1" applyAlignment="1">
      <alignment horizontal="center"/>
    </xf>
    <xf numFmtId="3" fontId="0" fillId="0" borderId="119" xfId="0" applyNumberFormat="1" applyBorder="1" applyAlignment="1">
      <alignment horizontal="center"/>
    </xf>
    <xf numFmtId="3" fontId="0" fillId="0" borderId="120" xfId="0" applyNumberFormat="1" applyBorder="1" applyAlignment="1">
      <alignment horizontal="center"/>
    </xf>
    <xf numFmtId="3" fontId="20" fillId="29" borderId="32" xfId="0" applyNumberFormat="1" applyFont="1" applyFill="1" applyBorder="1" applyAlignment="1">
      <alignment horizontal="center" vertical="center"/>
    </xf>
    <xf numFmtId="3" fontId="20" fillId="29" borderId="42" xfId="0" applyNumberFormat="1" applyFont="1" applyFill="1" applyBorder="1" applyAlignment="1">
      <alignment horizontal="center" vertical="center"/>
    </xf>
    <xf numFmtId="3" fontId="20" fillId="29" borderId="34" xfId="0" applyNumberFormat="1" applyFont="1" applyFill="1" applyBorder="1" applyAlignment="1">
      <alignment horizontal="center" vertical="center"/>
    </xf>
    <xf numFmtId="3" fontId="20" fillId="29" borderId="37" xfId="0" applyNumberFormat="1" applyFont="1" applyFill="1" applyBorder="1" applyAlignment="1">
      <alignment horizontal="center" vertical="center"/>
    </xf>
    <xf numFmtId="3" fontId="39" fillId="39" borderId="12" xfId="0" applyNumberFormat="1" applyFont="1" applyFill="1" applyBorder="1" applyAlignment="1">
      <alignment horizontal="center" vertical="center"/>
    </xf>
    <xf numFmtId="3" fontId="39" fillId="39" borderId="11" xfId="0" applyNumberFormat="1" applyFont="1" applyFill="1" applyBorder="1" applyAlignment="1">
      <alignment horizontal="center" vertical="center"/>
    </xf>
    <xf numFmtId="3" fontId="20" fillId="39" borderId="125" xfId="0" applyNumberFormat="1" applyFont="1" applyFill="1" applyBorder="1" applyAlignment="1">
      <alignment horizontal="center"/>
    </xf>
    <xf numFmtId="3" fontId="20" fillId="39" borderId="109" xfId="0" applyNumberFormat="1" applyFont="1" applyFill="1" applyBorder="1" applyAlignment="1">
      <alignment horizontal="center"/>
    </xf>
    <xf numFmtId="2" fontId="23" fillId="24" borderId="0" xfId="0" applyNumberFormat="1" applyFont="1" applyFill="1" applyAlignment="1">
      <alignment horizontal="center"/>
    </xf>
    <xf numFmtId="2" fontId="26" fillId="24" borderId="0" xfId="0" applyNumberFormat="1" applyFont="1" applyFill="1" applyBorder="1" applyAlignment="1">
      <alignment horizontal="center" vertical="center"/>
    </xf>
    <xf numFmtId="3" fontId="20" fillId="27" borderId="125" xfId="0" applyNumberFormat="1" applyFont="1" applyFill="1" applyBorder="1" applyAlignment="1">
      <alignment horizontal="center"/>
    </xf>
    <xf numFmtId="3" fontId="20" fillId="27" borderId="109" xfId="0" applyNumberFormat="1" applyFont="1" applyFill="1" applyBorder="1" applyAlignment="1">
      <alignment horizontal="center"/>
    </xf>
    <xf numFmtId="3" fontId="20" fillId="29" borderId="109" xfId="0" applyNumberFormat="1" applyFont="1" applyFill="1" applyBorder="1" applyAlignment="1">
      <alignment horizontal="center" vertical="center"/>
    </xf>
    <xf numFmtId="3" fontId="20" fillId="29" borderId="122" xfId="0" applyNumberFormat="1" applyFont="1" applyFill="1" applyBorder="1" applyAlignment="1">
      <alignment horizontal="center" vertical="center"/>
    </xf>
    <xf numFmtId="3" fontId="20" fillId="29" borderId="123" xfId="0" applyNumberFormat="1" applyFont="1" applyFill="1" applyBorder="1" applyAlignment="1">
      <alignment horizontal="center" vertical="center"/>
    </xf>
    <xf numFmtId="3" fontId="0" fillId="0" borderId="119" xfId="0" applyNumberFormat="1" applyBorder="1" applyAlignment="1">
      <alignment horizontal="center" vertical="center" wrapText="1"/>
    </xf>
    <xf numFmtId="3" fontId="0" fillId="0" borderId="120" xfId="0" applyNumberFormat="1" applyBorder="1" applyAlignment="1">
      <alignment horizontal="center" vertical="center" wrapText="1"/>
    </xf>
    <xf numFmtId="3" fontId="0" fillId="29" borderId="12" xfId="0" applyNumberFormat="1" applyFill="1" applyBorder="1" applyAlignment="1">
      <alignment horizontal="center" vertical="center" wrapText="1"/>
    </xf>
    <xf numFmtId="3" fontId="0" fillId="29" borderId="11" xfId="0" applyNumberFormat="1" applyFill="1" applyBorder="1" applyAlignment="1">
      <alignment horizontal="center" vertical="center" wrapText="1"/>
    </xf>
    <xf numFmtId="3" fontId="0" fillId="29" borderId="122" xfId="0" applyNumberFormat="1" applyFill="1" applyBorder="1" applyAlignment="1">
      <alignment horizontal="center" vertical="center" wrapText="1"/>
    </xf>
    <xf numFmtId="3" fontId="0" fillId="29" borderId="123" xfId="0" applyNumberFormat="1" applyFill="1" applyBorder="1" applyAlignment="1">
      <alignment horizontal="center" vertical="center" wrapText="1"/>
    </xf>
    <xf numFmtId="3" fontId="0" fillId="29" borderId="122" xfId="36" applyNumberFormat="1" applyFont="1" applyFill="1" applyBorder="1" applyAlignment="1">
      <alignment horizontal="center" vertical="center" wrapText="1"/>
    </xf>
    <xf numFmtId="3" fontId="0" fillId="29" borderId="123" xfId="36" applyNumberFormat="1" applyFont="1" applyFill="1" applyBorder="1" applyAlignment="1">
      <alignment horizontal="center" vertical="center" wrapText="1"/>
    </xf>
    <xf numFmtId="3" fontId="0" fillId="29" borderId="116" xfId="0" applyNumberFormat="1" applyFill="1" applyBorder="1" applyAlignment="1">
      <alignment horizontal="center" vertical="center" wrapText="1"/>
    </xf>
    <xf numFmtId="3" fontId="0" fillId="29" borderId="131" xfId="0" applyNumberFormat="1" applyFill="1" applyBorder="1" applyAlignment="1">
      <alignment horizontal="center" vertical="center" wrapText="1"/>
    </xf>
    <xf numFmtId="3" fontId="0" fillId="29" borderId="12" xfId="36" applyNumberFormat="1" applyFont="1" applyFill="1" applyBorder="1" applyAlignment="1">
      <alignment horizontal="center" vertical="center" wrapText="1"/>
    </xf>
    <xf numFmtId="3" fontId="0" fillId="29" borderId="11" xfId="36" applyNumberFormat="1" applyFont="1" applyFill="1" applyBorder="1" applyAlignment="1">
      <alignment horizontal="center" vertical="center" wrapText="1"/>
    </xf>
    <xf numFmtId="3" fontId="20" fillId="25" borderId="32" xfId="0" applyNumberFormat="1" applyFont="1" applyFill="1" applyBorder="1" applyAlignment="1">
      <alignment horizontal="center" vertical="center"/>
    </xf>
    <xf numFmtId="3" fontId="20" fillId="25" borderId="42" xfId="0" applyNumberFormat="1" applyFont="1" applyFill="1" applyBorder="1" applyAlignment="1">
      <alignment horizontal="center" vertical="center"/>
    </xf>
    <xf numFmtId="3" fontId="20" fillId="25" borderId="34" xfId="0" applyNumberFormat="1" applyFont="1" applyFill="1" applyBorder="1" applyAlignment="1">
      <alignment horizontal="center" vertical="center"/>
    </xf>
    <xf numFmtId="3" fontId="20" fillId="25" borderId="37" xfId="0" applyNumberFormat="1" applyFont="1" applyFill="1" applyBorder="1" applyAlignment="1">
      <alignment horizontal="center" vertical="center"/>
    </xf>
    <xf numFmtId="164" fontId="0" fillId="29" borderId="116" xfId="36" applyNumberFormat="1" applyFont="1" applyFill="1" applyBorder="1" applyAlignment="1">
      <alignment horizontal="center" vertical="center" wrapText="1"/>
    </xf>
    <xf numFmtId="164" fontId="0" fillId="29" borderId="131" xfId="36" applyNumberFormat="1" applyFont="1" applyFill="1" applyBorder="1" applyAlignment="1">
      <alignment horizontal="center" vertical="center" wrapText="1"/>
    </xf>
    <xf numFmtId="164" fontId="0" fillId="24" borderId="127" xfId="36" applyNumberFormat="1" applyFont="1" applyFill="1" applyBorder="1" applyAlignment="1">
      <alignment horizontal="center"/>
    </xf>
    <xf numFmtId="164" fontId="0" fillId="24" borderId="128" xfId="36" applyNumberFormat="1" applyFont="1" applyFill="1" applyBorder="1" applyAlignment="1">
      <alignment horizontal="center"/>
    </xf>
    <xf numFmtId="0" fontId="22" fillId="25" borderId="12" xfId="0" applyNumberFormat="1" applyFont="1" applyFill="1" applyBorder="1" applyAlignment="1">
      <alignment horizontal="center"/>
    </xf>
    <xf numFmtId="0" fontId="22" fillId="25" borderId="11" xfId="0" applyNumberFormat="1" applyFont="1" applyFill="1" applyBorder="1" applyAlignment="1">
      <alignment horizontal="center"/>
    </xf>
    <xf numFmtId="3" fontId="0" fillId="25" borderId="24" xfId="0" applyNumberFormat="1" applyFill="1" applyBorder="1" applyAlignment="1">
      <alignment horizontal="right" indent="1"/>
    </xf>
    <xf numFmtId="3" fontId="20" fillId="25" borderId="129" xfId="0" applyNumberFormat="1" applyFont="1" applyFill="1" applyBorder="1" applyAlignment="1">
      <alignment horizontal="center"/>
    </xf>
    <xf numFmtId="3" fontId="20" fillId="25" borderId="130" xfId="0" applyNumberFormat="1" applyFont="1" applyFill="1" applyBorder="1" applyAlignment="1">
      <alignment horizontal="center"/>
    </xf>
    <xf numFmtId="10" fontId="20" fillId="25" borderId="125" xfId="0" applyNumberFormat="1" applyFont="1" applyFill="1" applyBorder="1" applyAlignment="1">
      <alignment horizontal="right" vertical="center" indent="1"/>
    </xf>
    <xf numFmtId="10" fontId="20" fillId="25" borderId="109" xfId="0" applyNumberFormat="1" applyFont="1" applyFill="1" applyBorder="1" applyAlignment="1">
      <alignment horizontal="right" vertical="center" indent="1"/>
    </xf>
    <xf numFmtId="10" fontId="20" fillId="25" borderId="122" xfId="0" applyNumberFormat="1" applyFont="1" applyFill="1" applyBorder="1" applyAlignment="1">
      <alignment horizontal="right" vertical="center" indent="1"/>
    </xf>
    <xf numFmtId="10" fontId="20" fillId="25" borderId="123" xfId="0" applyNumberFormat="1" applyFont="1" applyFill="1" applyBorder="1" applyAlignment="1">
      <alignment horizontal="right" vertical="center" indent="1"/>
    </xf>
    <xf numFmtId="0" fontId="22" fillId="25" borderId="12" xfId="0" applyNumberFormat="1" applyFont="1" applyFill="1" applyBorder="1" applyAlignment="1">
      <alignment horizontal="center" vertical="center"/>
    </xf>
    <xf numFmtId="0" fontId="22" fillId="25" borderId="11" xfId="0" applyNumberFormat="1" applyFont="1" applyFill="1" applyBorder="1" applyAlignment="1">
      <alignment horizontal="center" vertical="center"/>
    </xf>
    <xf numFmtId="3" fontId="59" fillId="25" borderId="12" xfId="0" applyNumberFormat="1" applyFont="1" applyFill="1" applyBorder="1" applyAlignment="1">
      <alignment horizontal="center"/>
    </xf>
    <xf numFmtId="3" fontId="59" fillId="25" borderId="11" xfId="0" applyNumberFormat="1" applyFont="1" applyFill="1" applyBorder="1" applyAlignment="1">
      <alignment horizontal="center"/>
    </xf>
    <xf numFmtId="3" fontId="0" fillId="24" borderId="122" xfId="0" applyNumberFormat="1" applyFill="1" applyBorder="1" applyAlignment="1">
      <alignment horizontal="right" vertical="center" wrapText="1"/>
    </xf>
    <xf numFmtId="3" fontId="0" fillId="24" borderId="123" xfId="0" applyNumberFormat="1" applyFill="1" applyBorder="1" applyAlignment="1">
      <alignment horizontal="right" vertical="center" wrapText="1"/>
    </xf>
    <xf numFmtId="3" fontId="20" fillId="0" borderId="129" xfId="0" applyNumberFormat="1" applyFont="1" applyBorder="1" applyAlignment="1">
      <alignment horizontal="center"/>
    </xf>
    <xf numFmtId="3" fontId="20" fillId="0" borderId="130" xfId="0" applyNumberFormat="1" applyFont="1" applyBorder="1" applyAlignment="1">
      <alignment horizontal="center"/>
    </xf>
    <xf numFmtId="3" fontId="59" fillId="24" borderId="12" xfId="0" applyNumberFormat="1" applyFont="1" applyFill="1" applyBorder="1" applyAlignment="1">
      <alignment horizontal="center"/>
    </xf>
    <xf numFmtId="3" fontId="59" fillId="24" borderId="11" xfId="0" applyNumberFormat="1" applyFont="1" applyFill="1" applyBorder="1" applyAlignment="1">
      <alignment horizontal="center"/>
    </xf>
    <xf numFmtId="3" fontId="20" fillId="24" borderId="125" xfId="0" applyNumberFormat="1" applyFont="1" applyFill="1" applyBorder="1" applyAlignment="1">
      <alignment horizontal="right" vertical="center" indent="1"/>
    </xf>
    <xf numFmtId="3" fontId="20" fillId="24" borderId="109" xfId="0" applyNumberFormat="1" applyFont="1" applyFill="1" applyBorder="1" applyAlignment="1">
      <alignment horizontal="right" vertical="center" indent="1"/>
    </xf>
    <xf numFmtId="3" fontId="20" fillId="24" borderId="122" xfId="0" applyNumberFormat="1" applyFont="1" applyFill="1" applyBorder="1" applyAlignment="1">
      <alignment horizontal="right" vertical="center" indent="1"/>
    </xf>
    <xf numFmtId="3" fontId="20" fillId="24" borderId="123" xfId="0" applyNumberFormat="1" applyFont="1" applyFill="1" applyBorder="1" applyAlignment="1">
      <alignment horizontal="right" vertical="center" indent="1"/>
    </xf>
    <xf numFmtId="0" fontId="20" fillId="25" borderId="43" xfId="0" applyFont="1" applyFill="1" applyBorder="1" applyAlignment="1">
      <alignment horizontal="left" vertical="center" wrapText="1"/>
    </xf>
    <xf numFmtId="0" fontId="20" fillId="24" borderId="43" xfId="0" applyFont="1" applyFill="1" applyBorder="1" applyAlignment="1">
      <alignment horizontal="left" vertical="center" wrapText="1"/>
    </xf>
    <xf numFmtId="167" fontId="0" fillId="24" borderId="59" xfId="36" applyNumberFormat="1" applyFont="1" applyFill="1" applyBorder="1" applyAlignment="1">
      <alignment horizontal="center"/>
    </xf>
    <xf numFmtId="167" fontId="0" fillId="24" borderId="56" xfId="36" applyNumberFormat="1" applyFont="1" applyFill="1" applyBorder="1" applyAlignment="1">
      <alignment horizontal="center"/>
    </xf>
    <xf numFmtId="167" fontId="0" fillId="24" borderId="93" xfId="36" applyNumberFormat="1" applyFont="1" applyFill="1" applyBorder="1" applyAlignment="1">
      <alignment horizontal="center"/>
    </xf>
    <xf numFmtId="0" fontId="20" fillId="24" borderId="31" xfId="0" applyFont="1" applyFill="1" applyBorder="1" applyAlignment="1">
      <alignment horizontal="center" vertical="center"/>
    </xf>
    <xf numFmtId="0" fontId="20" fillId="24" borderId="55" xfId="0" applyFont="1" applyFill="1" applyBorder="1" applyAlignment="1">
      <alignment horizontal="center" vertical="center"/>
    </xf>
    <xf numFmtId="0" fontId="20" fillId="24" borderId="41" xfId="0" applyFont="1" applyFill="1" applyBorder="1" applyAlignment="1">
      <alignment horizontal="center" vertical="center"/>
    </xf>
    <xf numFmtId="167" fontId="0" fillId="24" borderId="53" xfId="36" applyNumberFormat="1" applyFont="1" applyFill="1" applyBorder="1" applyAlignment="1">
      <alignment horizontal="center"/>
    </xf>
    <xf numFmtId="167" fontId="0" fillId="24" borderId="61" xfId="36" applyNumberFormat="1" applyFont="1" applyFill="1" applyBorder="1" applyAlignment="1">
      <alignment horizontal="center"/>
    </xf>
    <xf numFmtId="167" fontId="0" fillId="24" borderId="66" xfId="36" applyNumberFormat="1" applyFont="1" applyFill="1" applyBorder="1" applyAlignment="1">
      <alignment horizontal="center"/>
    </xf>
    <xf numFmtId="4" fontId="28" fillId="24" borderId="32" xfId="0" applyNumberFormat="1" applyFont="1" applyFill="1" applyBorder="1" applyAlignment="1">
      <alignment horizontal="center"/>
    </xf>
    <xf numFmtId="4" fontId="28" fillId="24" borderId="62" xfId="0" applyNumberFormat="1" applyFont="1" applyFill="1" applyBorder="1" applyAlignment="1">
      <alignment horizontal="center"/>
    </xf>
    <xf numFmtId="4" fontId="28" fillId="24" borderId="42" xfId="0" applyNumberFormat="1" applyFont="1" applyFill="1" applyBorder="1" applyAlignment="1">
      <alignment horizontal="center"/>
    </xf>
    <xf numFmtId="4" fontId="28" fillId="24" borderId="33" xfId="0" applyNumberFormat="1" applyFont="1" applyFill="1" applyBorder="1" applyAlignment="1">
      <alignment horizontal="center"/>
    </xf>
    <xf numFmtId="4" fontId="28" fillId="24" borderId="0" xfId="0" applyNumberFormat="1" applyFont="1" applyFill="1" applyBorder="1" applyAlignment="1">
      <alignment horizontal="center"/>
    </xf>
    <xf numFmtId="4" fontId="28" fillId="24" borderId="65" xfId="0" applyNumberFormat="1" applyFont="1" applyFill="1" applyBorder="1" applyAlignment="1">
      <alignment horizontal="center"/>
    </xf>
    <xf numFmtId="3" fontId="20" fillId="24" borderId="34" xfId="0" applyNumberFormat="1" applyFont="1" applyFill="1" applyBorder="1" applyAlignment="1">
      <alignment horizontal="center"/>
    </xf>
    <xf numFmtId="3" fontId="20" fillId="24" borderId="57" xfId="0" applyNumberFormat="1" applyFont="1" applyFill="1" applyBorder="1" applyAlignment="1">
      <alignment horizontal="center"/>
    </xf>
    <xf numFmtId="3" fontId="20" fillId="24" borderId="37" xfId="0" applyNumberFormat="1" applyFont="1" applyFill="1" applyBorder="1" applyAlignment="1">
      <alignment horizontal="center"/>
    </xf>
    <xf numFmtId="3" fontId="20" fillId="24" borderId="32" xfId="0" applyNumberFormat="1" applyFont="1" applyFill="1" applyBorder="1" applyAlignment="1">
      <alignment horizontal="center"/>
    </xf>
    <xf numFmtId="3" fontId="20" fillId="24" borderId="62" xfId="0" applyNumberFormat="1" applyFont="1" applyFill="1" applyBorder="1" applyAlignment="1">
      <alignment horizontal="center"/>
    </xf>
    <xf numFmtId="3" fontId="20" fillId="24" borderId="42" xfId="0" applyNumberFormat="1" applyFont="1" applyFill="1" applyBorder="1" applyAlignment="1">
      <alignment horizontal="center"/>
    </xf>
    <xf numFmtId="3" fontId="20" fillId="24" borderId="33" xfId="0" applyNumberFormat="1" applyFont="1" applyFill="1" applyBorder="1" applyAlignment="1">
      <alignment horizontal="center"/>
    </xf>
    <xf numFmtId="3" fontId="20" fillId="24" borderId="0" xfId="0" applyNumberFormat="1" applyFont="1" applyFill="1" applyBorder="1" applyAlignment="1">
      <alignment horizontal="center"/>
    </xf>
    <xf numFmtId="3" fontId="20" fillId="24" borderId="65" xfId="0" applyNumberFormat="1" applyFont="1" applyFill="1" applyBorder="1" applyAlignment="1">
      <alignment horizontal="center"/>
    </xf>
    <xf numFmtId="3" fontId="20" fillId="25" borderId="59" xfId="38" applyNumberFormat="1" applyFont="1" applyFill="1" applyBorder="1" applyAlignment="1">
      <alignment horizontal="center"/>
    </xf>
    <xf numFmtId="3" fontId="20" fillId="25" borderId="60" xfId="38" applyNumberFormat="1" applyFont="1" applyFill="1" applyBorder="1" applyAlignment="1">
      <alignment horizontal="center"/>
    </xf>
    <xf numFmtId="3" fontId="0" fillId="24" borderId="44" xfId="38" applyNumberFormat="1" applyFont="1" applyFill="1" applyBorder="1" applyAlignment="1">
      <alignment horizontal="center"/>
    </xf>
    <xf numFmtId="3" fontId="0" fillId="24" borderId="45" xfId="38" applyNumberFormat="1" applyFont="1" applyFill="1" applyBorder="1" applyAlignment="1">
      <alignment horizontal="center"/>
    </xf>
    <xf numFmtId="165" fontId="0" fillId="24" borderId="59" xfId="38" applyNumberFormat="1" applyFont="1" applyFill="1" applyBorder="1" applyAlignment="1">
      <alignment horizontal="center" vertical="center"/>
    </xf>
    <xf numFmtId="165" fontId="0" fillId="24" borderId="60" xfId="38" applyNumberFormat="1" applyFont="1" applyFill="1" applyBorder="1" applyAlignment="1">
      <alignment horizontal="center" vertical="center"/>
    </xf>
    <xf numFmtId="43" fontId="1" fillId="29" borderId="48" xfId="41" applyNumberFormat="1" applyFill="1" applyBorder="1" applyAlignment="1">
      <alignment horizontal="center"/>
    </xf>
    <xf numFmtId="0" fontId="1" fillId="29" borderId="48" xfId="41" applyFill="1" applyBorder="1" applyAlignment="1">
      <alignment horizontal="center"/>
    </xf>
    <xf numFmtId="3" fontId="0" fillId="24" borderId="53" xfId="38" applyNumberFormat="1" applyFont="1" applyFill="1" applyBorder="1" applyAlignment="1">
      <alignment horizontal="center"/>
    </xf>
    <xf numFmtId="3" fontId="0" fillId="24" borderId="54" xfId="38" applyNumberFormat="1" applyFont="1" applyFill="1" applyBorder="1" applyAlignment="1">
      <alignment horizontal="center"/>
    </xf>
    <xf numFmtId="3" fontId="20" fillId="25" borderId="59" xfId="41" applyNumberFormat="1" applyFont="1" applyFill="1" applyBorder="1" applyAlignment="1">
      <alignment horizontal="center" vertical="center"/>
    </xf>
    <xf numFmtId="3" fontId="20" fillId="25" borderId="60" xfId="41" applyNumberFormat="1" applyFont="1" applyFill="1" applyBorder="1" applyAlignment="1">
      <alignment horizontal="center" vertical="center"/>
    </xf>
    <xf numFmtId="9" fontId="0" fillId="29" borderId="59" xfId="46" applyFont="1" applyFill="1" applyBorder="1" applyAlignment="1">
      <alignment horizontal="center"/>
    </xf>
    <xf numFmtId="9" fontId="0" fillId="29" borderId="60" xfId="46" applyFont="1" applyFill="1" applyBorder="1" applyAlignment="1">
      <alignment horizontal="center"/>
    </xf>
    <xf numFmtId="3" fontId="1" fillId="24" borderId="53" xfId="41" applyNumberFormat="1" applyFill="1" applyBorder="1" applyAlignment="1">
      <alignment horizontal="center" vertical="center"/>
    </xf>
    <xf numFmtId="3" fontId="1" fillId="24" borderId="54" xfId="41" applyNumberFormat="1" applyFill="1" applyBorder="1" applyAlignment="1">
      <alignment horizontal="center" vertical="center"/>
    </xf>
    <xf numFmtId="165" fontId="0" fillId="24" borderId="53" xfId="38" applyNumberFormat="1" applyFont="1" applyFill="1" applyBorder="1" applyAlignment="1">
      <alignment horizontal="center" vertical="center"/>
    </xf>
    <xf numFmtId="165" fontId="0" fillId="24" borderId="54" xfId="38" applyNumberFormat="1" applyFont="1" applyFill="1" applyBorder="1" applyAlignment="1">
      <alignment horizontal="center" vertical="center"/>
    </xf>
    <xf numFmtId="3" fontId="27" fillId="24" borderId="44" xfId="41" applyNumberFormat="1" applyFont="1" applyFill="1" applyBorder="1" applyAlignment="1">
      <alignment horizontal="right" vertical="center"/>
    </xf>
    <xf numFmtId="3" fontId="27" fillId="24" borderId="45" xfId="41" applyNumberFormat="1" applyFont="1" applyFill="1" applyBorder="1" applyAlignment="1">
      <alignment horizontal="right" vertical="center"/>
    </xf>
    <xf numFmtId="3" fontId="1" fillId="24" borderId="44" xfId="41" applyNumberFormat="1" applyFill="1" applyBorder="1" applyAlignment="1">
      <alignment horizontal="center" vertical="center"/>
    </xf>
    <xf numFmtId="3" fontId="1" fillId="24" borderId="45" xfId="41" applyNumberFormat="1" applyFill="1" applyBorder="1" applyAlignment="1">
      <alignment horizontal="center" vertical="center"/>
    </xf>
    <xf numFmtId="165" fontId="1" fillId="24" borderId="43" xfId="41" applyNumberFormat="1" applyFill="1" applyBorder="1" applyAlignment="1">
      <alignment horizontal="center" vertical="center"/>
    </xf>
    <xf numFmtId="165" fontId="1" fillId="24" borderId="44" xfId="41" applyNumberFormat="1" applyFont="1" applyFill="1" applyBorder="1" applyAlignment="1">
      <alignment horizontal="center" vertical="center" wrapText="1"/>
    </xf>
    <xf numFmtId="165" fontId="1" fillId="24" borderId="45" xfId="41" applyNumberFormat="1" applyFont="1" applyFill="1" applyBorder="1" applyAlignment="1">
      <alignment horizontal="center" vertical="center" wrapText="1"/>
    </xf>
    <xf numFmtId="165" fontId="27" fillId="24" borderId="43" xfId="41" applyNumberFormat="1" applyFont="1" applyFill="1" applyBorder="1" applyAlignment="1">
      <alignment horizontal="right" vertical="center" wrapText="1"/>
    </xf>
    <xf numFmtId="165" fontId="20" fillId="24" borderId="43" xfId="41" applyNumberFormat="1" applyFont="1" applyFill="1" applyBorder="1" applyAlignment="1">
      <alignment horizontal="center" vertical="center"/>
    </xf>
    <xf numFmtId="165" fontId="1" fillId="24" borderId="43" xfId="41" applyNumberFormat="1" applyFill="1" applyBorder="1" applyAlignment="1">
      <alignment horizontal="center" vertical="center" wrapText="1"/>
    </xf>
    <xf numFmtId="165" fontId="20" fillId="24" borderId="43" xfId="41" applyNumberFormat="1" applyFont="1" applyFill="1" applyBorder="1" applyAlignment="1">
      <alignment horizontal="center" vertical="center" wrapText="1"/>
    </xf>
    <xf numFmtId="9" fontId="0" fillId="29" borderId="44" xfId="46" applyFont="1" applyFill="1" applyBorder="1" applyAlignment="1">
      <alignment horizontal="center"/>
    </xf>
    <xf numFmtId="9" fontId="0" fillId="29" borderId="45" xfId="46" applyFont="1" applyFill="1" applyBorder="1" applyAlignment="1">
      <alignment horizontal="center"/>
    </xf>
    <xf numFmtId="3" fontId="1" fillId="0" borderId="44" xfId="41" applyNumberFormat="1" applyBorder="1" applyAlignment="1">
      <alignment horizontal="center" vertical="center"/>
    </xf>
    <xf numFmtId="3" fontId="1" fillId="0" borderId="45" xfId="41" applyNumberFormat="1" applyBorder="1" applyAlignment="1">
      <alignment horizontal="center" vertical="center"/>
    </xf>
    <xf numFmtId="3" fontId="20" fillId="25" borderId="59" xfId="41" applyNumberFormat="1" applyFont="1" applyFill="1" applyBorder="1" applyAlignment="1">
      <alignment horizontal="center"/>
    </xf>
    <xf numFmtId="3" fontId="20" fillId="25" borderId="60" xfId="41" applyNumberFormat="1" applyFont="1" applyFill="1" applyBorder="1" applyAlignment="1">
      <alignment horizontal="center"/>
    </xf>
    <xf numFmtId="3" fontId="1" fillId="24" borderId="44" xfId="41" applyNumberFormat="1" applyFill="1" applyBorder="1" applyAlignment="1">
      <alignment horizontal="center"/>
    </xf>
    <xf numFmtId="3" fontId="1" fillId="24" borderId="45" xfId="41" applyNumberFormat="1" applyFill="1" applyBorder="1" applyAlignment="1">
      <alignment horizontal="center"/>
    </xf>
    <xf numFmtId="3" fontId="1" fillId="0" borderId="44" xfId="41" applyNumberFormat="1" applyBorder="1" applyAlignment="1">
      <alignment horizontal="center"/>
    </xf>
    <xf numFmtId="3" fontId="1" fillId="0" borderId="45" xfId="41" applyNumberFormat="1" applyBorder="1" applyAlignment="1">
      <alignment horizontal="center"/>
    </xf>
    <xf numFmtId="2" fontId="1" fillId="29" borderId="53" xfId="41" applyNumberFormat="1" applyFill="1" applyBorder="1" applyAlignment="1">
      <alignment horizontal="center"/>
    </xf>
    <xf numFmtId="2" fontId="1" fillId="29" borderId="54" xfId="41" applyNumberFormat="1" applyFill="1" applyBorder="1" applyAlignment="1">
      <alignment horizontal="center"/>
    </xf>
    <xf numFmtId="4" fontId="1" fillId="24" borderId="59" xfId="41" applyNumberFormat="1" applyFill="1" applyBorder="1" applyAlignment="1">
      <alignment horizontal="center" vertical="center"/>
    </xf>
    <xf numFmtId="4" fontId="1" fillId="24" borderId="60" xfId="41" applyNumberFormat="1" applyFill="1" applyBorder="1" applyAlignment="1">
      <alignment horizontal="center" vertical="center"/>
    </xf>
    <xf numFmtId="3" fontId="1" fillId="0" borderId="53" xfId="41" applyNumberFormat="1" applyBorder="1" applyAlignment="1">
      <alignment horizontal="center" vertical="center"/>
    </xf>
    <xf numFmtId="3" fontId="1" fillId="0" borderId="54" xfId="41" applyNumberFormat="1" applyBorder="1" applyAlignment="1">
      <alignment horizontal="center" vertical="center"/>
    </xf>
    <xf numFmtId="4" fontId="1" fillId="24" borderId="53" xfId="41" applyNumberFormat="1" applyFill="1" applyBorder="1" applyAlignment="1">
      <alignment horizontal="center" vertical="center"/>
    </xf>
    <xf numFmtId="4" fontId="1" fillId="24" borderId="54" xfId="41" applyNumberFormat="1" applyFill="1" applyBorder="1" applyAlignment="1">
      <alignment horizontal="center" vertical="center"/>
    </xf>
    <xf numFmtId="0" fontId="1" fillId="0" borderId="92" xfId="41" applyFont="1" applyBorder="1" applyAlignment="1">
      <alignment horizontal="center" vertical="center" wrapText="1"/>
    </xf>
    <xf numFmtId="0" fontId="1" fillId="0" borderId="100" xfId="41" applyBorder="1" applyAlignment="1">
      <alignment horizontal="center" vertical="center" wrapText="1"/>
    </xf>
    <xf numFmtId="4" fontId="1" fillId="28" borderId="124" xfId="41" applyNumberFormat="1" applyFont="1" applyFill="1" applyBorder="1" applyAlignment="1">
      <alignment horizontal="center" vertical="center" wrapText="1"/>
    </xf>
    <xf numFmtId="4" fontId="1" fillId="28" borderId="112" xfId="41" applyNumberFormat="1" applyFill="1" applyBorder="1" applyAlignment="1">
      <alignment horizontal="center" vertical="center" wrapText="1"/>
    </xf>
    <xf numFmtId="4" fontId="1" fillId="28" borderId="135" xfId="41" applyNumberFormat="1" applyFill="1" applyBorder="1" applyAlignment="1">
      <alignment horizontal="center" vertical="center" wrapText="1"/>
    </xf>
    <xf numFmtId="4" fontId="1" fillId="28" borderId="113" xfId="41" applyNumberFormat="1" applyFill="1" applyBorder="1" applyAlignment="1">
      <alignment horizontal="center" vertical="center" wrapText="1"/>
    </xf>
    <xf numFmtId="165" fontId="0" fillId="24" borderId="136" xfId="38" applyNumberFormat="1" applyFont="1" applyFill="1" applyBorder="1" applyAlignment="1">
      <alignment horizontal="center" vertical="center"/>
    </xf>
    <xf numFmtId="165" fontId="20" fillId="24" borderId="59" xfId="41" applyNumberFormat="1" applyFont="1" applyFill="1" applyBorder="1" applyAlignment="1">
      <alignment horizontal="center" vertical="center"/>
    </xf>
    <xf numFmtId="165" fontId="20" fillId="24" borderId="93" xfId="41" applyNumberFormat="1" applyFont="1" applyFill="1" applyBorder="1" applyAlignment="1">
      <alignment horizontal="center" vertical="center"/>
    </xf>
    <xf numFmtId="3" fontId="20" fillId="25" borderId="135" xfId="38" applyNumberFormat="1" applyFont="1" applyFill="1" applyBorder="1" applyAlignment="1">
      <alignment horizontal="center"/>
    </xf>
    <xf numFmtId="3" fontId="20" fillId="25" borderId="113" xfId="38" applyNumberFormat="1" applyFont="1" applyFill="1" applyBorder="1" applyAlignment="1">
      <alignment horizontal="center"/>
    </xf>
    <xf numFmtId="3" fontId="0" fillId="24" borderId="52" xfId="38" applyNumberFormat="1" applyFont="1" applyFill="1" applyBorder="1" applyAlignment="1">
      <alignment horizontal="center"/>
    </xf>
    <xf numFmtId="3" fontId="0" fillId="24" borderId="60" xfId="38" applyNumberFormat="1" applyFont="1" applyFill="1" applyBorder="1" applyAlignment="1">
      <alignment horizontal="center"/>
    </xf>
    <xf numFmtId="3" fontId="20" fillId="24" borderId="44" xfId="38" applyNumberFormat="1" applyFont="1" applyFill="1" applyBorder="1" applyAlignment="1">
      <alignment horizontal="center"/>
    </xf>
    <xf numFmtId="3" fontId="20" fillId="24" borderId="67" xfId="38" applyNumberFormat="1" applyFont="1" applyFill="1" applyBorder="1" applyAlignment="1">
      <alignment horizontal="center"/>
    </xf>
    <xf numFmtId="3" fontId="20" fillId="25" borderId="93" xfId="38" applyNumberFormat="1" applyFont="1" applyFill="1" applyBorder="1" applyAlignment="1">
      <alignment horizontal="center"/>
    </xf>
    <xf numFmtId="3" fontId="26" fillId="24" borderId="53" xfId="41" applyNumberFormat="1" applyFont="1" applyFill="1" applyBorder="1" applyAlignment="1">
      <alignment horizontal="center" vertical="center"/>
    </xf>
    <xf numFmtId="3" fontId="26" fillId="24" borderId="66" xfId="41" applyNumberFormat="1" applyFont="1" applyFill="1" applyBorder="1" applyAlignment="1">
      <alignment horizontal="center" vertical="center"/>
    </xf>
    <xf numFmtId="43" fontId="20" fillId="29" borderId="48" xfId="41" applyNumberFormat="1" applyFont="1" applyFill="1" applyBorder="1" applyAlignment="1">
      <alignment horizontal="center"/>
    </xf>
    <xf numFmtId="0" fontId="20" fillId="29" borderId="68" xfId="41" applyFont="1" applyFill="1" applyBorder="1" applyAlignment="1">
      <alignment horizontal="center"/>
    </xf>
    <xf numFmtId="3" fontId="0" fillId="24" borderId="36" xfId="38" applyNumberFormat="1" applyFont="1" applyFill="1" applyBorder="1" applyAlignment="1">
      <alignment horizontal="center"/>
    </xf>
    <xf numFmtId="165" fontId="26" fillId="24" borderId="44" xfId="41" applyNumberFormat="1" applyFont="1" applyFill="1" applyBorder="1" applyAlignment="1">
      <alignment horizontal="right" vertical="center"/>
    </xf>
    <xf numFmtId="165" fontId="26" fillId="24" borderId="67" xfId="41" applyNumberFormat="1" applyFont="1" applyFill="1" applyBorder="1" applyAlignment="1">
      <alignment horizontal="right" vertical="center"/>
    </xf>
    <xf numFmtId="165" fontId="20" fillId="24" borderId="44" xfId="41" applyNumberFormat="1" applyFont="1" applyFill="1" applyBorder="1" applyAlignment="1">
      <alignment horizontal="center" vertical="center"/>
    </xf>
    <xf numFmtId="165" fontId="20" fillId="24" borderId="67" xfId="41" applyNumberFormat="1" applyFont="1" applyFill="1" applyBorder="1" applyAlignment="1">
      <alignment horizontal="center" vertical="center"/>
    </xf>
    <xf numFmtId="3" fontId="0" fillId="24" borderId="67" xfId="38" applyNumberFormat="1" applyFont="1" applyFill="1" applyBorder="1" applyAlignment="1">
      <alignment horizontal="center"/>
    </xf>
    <xf numFmtId="3" fontId="20" fillId="25" borderId="135" xfId="41" applyNumberFormat="1" applyFont="1" applyFill="1" applyBorder="1" applyAlignment="1">
      <alignment horizontal="center"/>
    </xf>
    <xf numFmtId="3" fontId="20" fillId="25" borderId="113" xfId="41" applyNumberFormat="1" applyFont="1" applyFill="1" applyBorder="1" applyAlignment="1">
      <alignment horizontal="center"/>
    </xf>
    <xf numFmtId="3" fontId="0" fillId="24" borderId="59" xfId="38" applyNumberFormat="1" applyFont="1" applyFill="1" applyBorder="1" applyAlignment="1">
      <alignment horizontal="center"/>
    </xf>
    <xf numFmtId="3" fontId="0" fillId="24" borderId="93" xfId="38" applyNumberFormat="1" applyFont="1" applyFill="1" applyBorder="1" applyAlignment="1">
      <alignment horizontal="center"/>
    </xf>
    <xf numFmtId="3" fontId="0" fillId="24" borderId="66" xfId="38" applyNumberFormat="1" applyFont="1" applyFill="1" applyBorder="1" applyAlignment="1">
      <alignment horizontal="center"/>
    </xf>
    <xf numFmtId="165" fontId="1" fillId="24" borderId="39" xfId="41" applyNumberFormat="1" applyFill="1" applyBorder="1" applyAlignment="1">
      <alignment horizontal="center" vertical="center"/>
    </xf>
    <xf numFmtId="165" fontId="27" fillId="24" borderId="39" xfId="41" applyNumberFormat="1" applyFont="1" applyFill="1" applyBorder="1" applyAlignment="1">
      <alignment horizontal="right" vertical="center" wrapText="1"/>
    </xf>
    <xf numFmtId="165" fontId="27" fillId="24" borderId="137" xfId="41" applyNumberFormat="1" applyFont="1" applyFill="1" applyBorder="1" applyAlignment="1">
      <alignment horizontal="right" vertical="center" wrapText="1"/>
    </xf>
    <xf numFmtId="165" fontId="1" fillId="24" borderId="39" xfId="41" applyNumberFormat="1" applyFill="1" applyBorder="1" applyAlignment="1">
      <alignment horizontal="center" vertical="center" wrapText="1"/>
    </xf>
    <xf numFmtId="165" fontId="20" fillId="24" borderId="137" xfId="41" applyNumberFormat="1" applyFont="1" applyFill="1" applyBorder="1" applyAlignment="1">
      <alignment horizontal="center" vertical="center" wrapText="1"/>
    </xf>
    <xf numFmtId="165" fontId="20" fillId="24" borderId="39" xfId="41" applyNumberFormat="1" applyFont="1" applyFill="1" applyBorder="1" applyAlignment="1">
      <alignment horizontal="center" vertical="center" wrapText="1"/>
    </xf>
    <xf numFmtId="0" fontId="1" fillId="29" borderId="68" xfId="41" applyFill="1" applyBorder="1" applyAlignment="1">
      <alignment horizontal="center"/>
    </xf>
    <xf numFmtId="165" fontId="1" fillId="24" borderId="137" xfId="41" applyNumberFormat="1" applyFill="1" applyBorder="1" applyAlignment="1">
      <alignment horizontal="center" vertical="center"/>
    </xf>
    <xf numFmtId="43" fontId="1" fillId="29" borderId="47" xfId="41" applyNumberFormat="1" applyFill="1" applyBorder="1" applyAlignment="1">
      <alignment horizontal="center"/>
    </xf>
    <xf numFmtId="3" fontId="0" fillId="24" borderId="35" xfId="38" applyNumberFormat="1" applyFont="1" applyFill="1" applyBorder="1" applyAlignment="1">
      <alignment horizontal="center"/>
    </xf>
    <xf numFmtId="165" fontId="1" fillId="24" borderId="40" xfId="41" applyNumberFormat="1" applyFill="1" applyBorder="1" applyAlignment="1">
      <alignment horizontal="center" vertical="center"/>
    </xf>
    <xf numFmtId="165" fontId="1" fillId="24" borderId="101" xfId="41" applyNumberFormat="1" applyFill="1" applyBorder="1" applyAlignment="1">
      <alignment horizontal="center" vertical="center"/>
    </xf>
    <xf numFmtId="3" fontId="27" fillId="24" borderId="39" xfId="41" applyNumberFormat="1" applyFont="1" applyFill="1" applyBorder="1" applyAlignment="1">
      <alignment horizontal="right" vertical="center"/>
    </xf>
    <xf numFmtId="3" fontId="27" fillId="24" borderId="43" xfId="41" applyNumberFormat="1" applyFont="1" applyFill="1" applyBorder="1" applyAlignment="1">
      <alignment horizontal="right" vertical="center"/>
    </xf>
    <xf numFmtId="165" fontId="1" fillId="24" borderId="137" xfId="41" applyNumberFormat="1" applyFill="1" applyBorder="1" applyAlignment="1">
      <alignment horizontal="center" vertical="center" wrapText="1"/>
    </xf>
    <xf numFmtId="3" fontId="20" fillId="25" borderId="40" xfId="41" applyNumberFormat="1" applyFont="1" applyFill="1" applyBorder="1" applyAlignment="1">
      <alignment horizontal="center" vertical="center"/>
    </xf>
    <xf numFmtId="3" fontId="20" fillId="25" borderId="101" xfId="41" applyNumberFormat="1" applyFont="1" applyFill="1" applyBorder="1" applyAlignment="1">
      <alignment horizontal="center" vertical="center"/>
    </xf>
    <xf numFmtId="165" fontId="1" fillId="24" borderId="110" xfId="41" applyNumberFormat="1" applyFill="1" applyBorder="1" applyAlignment="1">
      <alignment horizontal="center" vertical="center"/>
    </xf>
    <xf numFmtId="165" fontId="1" fillId="24" borderId="43" xfId="41" applyNumberFormat="1" applyFont="1" applyFill="1" applyBorder="1" applyAlignment="1">
      <alignment horizontal="center" vertical="center" wrapText="1"/>
    </xf>
    <xf numFmtId="165" fontId="1" fillId="24" borderId="137" xfId="41" applyNumberFormat="1" applyFont="1" applyFill="1" applyBorder="1" applyAlignment="1">
      <alignment horizontal="center" vertical="center" wrapText="1"/>
    </xf>
    <xf numFmtId="3" fontId="1" fillId="24" borderId="43" xfId="41" applyNumberFormat="1" applyFill="1" applyBorder="1" applyAlignment="1">
      <alignment horizontal="center" vertical="center"/>
    </xf>
    <xf numFmtId="3" fontId="1" fillId="24" borderId="137" xfId="41" applyNumberFormat="1" applyFill="1" applyBorder="1" applyAlignment="1">
      <alignment horizontal="center" vertical="center"/>
    </xf>
    <xf numFmtId="3" fontId="20" fillId="25" borderId="110" xfId="41" applyNumberFormat="1" applyFont="1" applyFill="1" applyBorder="1" applyAlignment="1">
      <alignment horizontal="center" vertical="center"/>
    </xf>
    <xf numFmtId="43" fontId="1" fillId="24" borderId="136" xfId="41" applyNumberFormat="1" applyFill="1" applyBorder="1" applyAlignment="1">
      <alignment horizontal="center" vertical="center" wrapText="1"/>
    </xf>
    <xf numFmtId="0" fontId="1" fillId="24" borderId="138" xfId="41" applyFill="1" applyBorder="1" applyAlignment="1">
      <alignment horizontal="center" vertical="center" wrapText="1"/>
    </xf>
    <xf numFmtId="0" fontId="1" fillId="24" borderId="136" xfId="41" applyFill="1" applyBorder="1" applyAlignment="1">
      <alignment horizontal="center" vertical="center" wrapText="1"/>
    </xf>
    <xf numFmtId="3" fontId="27" fillId="24" borderId="137" xfId="41" applyNumberFormat="1" applyFont="1" applyFill="1" applyBorder="1" applyAlignment="1">
      <alignment horizontal="right" vertical="center"/>
    </xf>
    <xf numFmtId="43" fontId="1" fillId="24" borderId="38" xfId="41" applyNumberFormat="1" applyFill="1" applyBorder="1" applyAlignment="1">
      <alignment horizontal="center" vertical="center" wrapText="1"/>
    </xf>
    <xf numFmtId="3" fontId="1" fillId="24" borderId="39" xfId="41" applyNumberFormat="1" applyFont="1" applyFill="1" applyBorder="1" applyAlignment="1">
      <alignment horizontal="center" vertical="center"/>
    </xf>
    <xf numFmtId="3" fontId="1" fillId="24" borderId="43" xfId="41" applyNumberFormat="1" applyFont="1" applyFill="1" applyBorder="1" applyAlignment="1">
      <alignment horizontal="center" vertical="center"/>
    </xf>
    <xf numFmtId="165" fontId="20" fillId="24" borderId="136" xfId="41" applyNumberFormat="1" applyFont="1" applyFill="1" applyBorder="1" applyAlignment="1">
      <alignment horizontal="center" vertical="center"/>
    </xf>
    <xf numFmtId="165" fontId="20" fillId="24" borderId="138" xfId="41" applyNumberFormat="1" applyFont="1" applyFill="1" applyBorder="1" applyAlignment="1">
      <alignment horizontal="center" vertical="center"/>
    </xf>
    <xf numFmtId="3" fontId="20" fillId="24" borderId="44" xfId="41" applyNumberFormat="1" applyFont="1" applyFill="1" applyBorder="1" applyAlignment="1">
      <alignment horizontal="center" vertical="center"/>
    </xf>
    <xf numFmtId="3" fontId="20" fillId="24" borderId="67" xfId="41" applyNumberFormat="1" applyFont="1" applyFill="1" applyBorder="1" applyAlignment="1">
      <alignment horizontal="center" vertical="center"/>
    </xf>
    <xf numFmtId="165" fontId="1" fillId="24" borderId="39" xfId="41" applyNumberFormat="1" applyFont="1" applyFill="1" applyBorder="1" applyAlignment="1">
      <alignment horizontal="center" vertical="center" wrapText="1"/>
    </xf>
    <xf numFmtId="3" fontId="26" fillId="24" borderId="44" xfId="41" applyNumberFormat="1" applyFont="1" applyFill="1" applyBorder="1" applyAlignment="1">
      <alignment horizontal="right" vertical="center"/>
    </xf>
    <xf numFmtId="3" fontId="26" fillId="24" borderId="67" xfId="41" applyNumberFormat="1" applyFont="1" applyFill="1" applyBorder="1" applyAlignment="1">
      <alignment horizontal="right" vertical="center"/>
    </xf>
    <xf numFmtId="3" fontId="20" fillId="25" borderId="93" xfId="41" applyNumberFormat="1" applyFont="1" applyFill="1" applyBorder="1" applyAlignment="1">
      <alignment horizontal="center" vertical="center"/>
    </xf>
    <xf numFmtId="3" fontId="1" fillId="24" borderId="38" xfId="41" applyNumberFormat="1" applyFont="1" applyFill="1" applyBorder="1" applyAlignment="1">
      <alignment horizontal="center" vertical="center"/>
    </xf>
    <xf numFmtId="3" fontId="1" fillId="24" borderId="136" xfId="41" applyNumberFormat="1" applyFont="1" applyFill="1" applyBorder="1" applyAlignment="1">
      <alignment horizontal="center" vertical="center"/>
    </xf>
    <xf numFmtId="3" fontId="20" fillId="24" borderId="44" xfId="41" applyNumberFormat="1" applyFont="1" applyFill="1" applyBorder="1" applyAlignment="1">
      <alignment horizontal="center"/>
    </xf>
    <xf numFmtId="3" fontId="20" fillId="24" borderId="67" xfId="41" applyNumberFormat="1" applyFont="1" applyFill="1" applyBorder="1" applyAlignment="1">
      <alignment horizontal="center"/>
    </xf>
    <xf numFmtId="9" fontId="0" fillId="29" borderId="36" xfId="46" applyFont="1" applyFill="1" applyBorder="1" applyAlignment="1">
      <alignment horizontal="center"/>
    </xf>
    <xf numFmtId="3" fontId="1" fillId="24" borderId="36" xfId="41" applyNumberFormat="1" applyFill="1" applyBorder="1" applyAlignment="1">
      <alignment horizontal="center"/>
    </xf>
    <xf numFmtId="9" fontId="20" fillId="29" borderId="59" xfId="46" applyFont="1" applyFill="1" applyBorder="1" applyAlignment="1">
      <alignment horizontal="center"/>
    </xf>
    <xf numFmtId="9" fontId="20" fillId="29" borderId="93" xfId="46" applyFont="1" applyFill="1" applyBorder="1" applyAlignment="1">
      <alignment horizontal="center"/>
    </xf>
    <xf numFmtId="9" fontId="20" fillId="29" borderId="44" xfId="46" applyFont="1" applyFill="1" applyBorder="1" applyAlignment="1">
      <alignment horizontal="center"/>
    </xf>
    <xf numFmtId="9" fontId="20" fillId="29" borderId="67" xfId="46" applyFont="1" applyFill="1" applyBorder="1" applyAlignment="1">
      <alignment horizontal="center"/>
    </xf>
    <xf numFmtId="3" fontId="1" fillId="24" borderId="136" xfId="41" applyNumberFormat="1" applyFill="1" applyBorder="1" applyAlignment="1">
      <alignment horizontal="center" vertical="center"/>
    </xf>
    <xf numFmtId="3" fontId="1" fillId="24" borderId="138" xfId="41" applyNumberFormat="1" applyFill="1" applyBorder="1" applyAlignment="1">
      <alignment horizontal="center" vertical="center"/>
    </xf>
    <xf numFmtId="9" fontId="0" fillId="29" borderId="67" xfId="46" applyFont="1" applyFill="1" applyBorder="1" applyAlignment="1">
      <alignment horizontal="center"/>
    </xf>
    <xf numFmtId="9" fontId="0" fillId="29" borderId="52" xfId="46" applyFont="1" applyFill="1" applyBorder="1" applyAlignment="1">
      <alignment horizontal="center"/>
    </xf>
    <xf numFmtId="9" fontId="0" fillId="29" borderId="93" xfId="46" applyFont="1" applyFill="1" applyBorder="1" applyAlignment="1">
      <alignment horizontal="center"/>
    </xf>
    <xf numFmtId="3" fontId="1" fillId="0" borderId="67" xfId="41" applyNumberFormat="1" applyBorder="1" applyAlignment="1">
      <alignment horizontal="center" vertical="center"/>
    </xf>
    <xf numFmtId="3" fontId="20" fillId="24" borderId="53" xfId="41" applyNumberFormat="1" applyFont="1" applyFill="1" applyBorder="1" applyAlignment="1">
      <alignment horizontal="center" vertical="center"/>
    </xf>
    <xf numFmtId="3" fontId="20" fillId="24" borderId="66" xfId="41" applyNumberFormat="1" applyFont="1" applyFill="1" applyBorder="1" applyAlignment="1">
      <alignment horizontal="center" vertical="center"/>
    </xf>
    <xf numFmtId="3" fontId="1" fillId="24" borderId="67" xfId="41" applyNumberFormat="1" applyFill="1" applyBorder="1" applyAlignment="1">
      <alignment horizontal="center"/>
    </xf>
    <xf numFmtId="2" fontId="1" fillId="29" borderId="66" xfId="41" applyNumberFormat="1" applyFill="1" applyBorder="1" applyAlignment="1">
      <alignment horizontal="center"/>
    </xf>
    <xf numFmtId="2" fontId="1" fillId="29" borderId="35" xfId="41" applyNumberFormat="1" applyFill="1" applyBorder="1" applyAlignment="1">
      <alignment horizontal="center"/>
    </xf>
    <xf numFmtId="3" fontId="1" fillId="0" borderId="36" xfId="41" applyNumberFormat="1" applyBorder="1" applyAlignment="1">
      <alignment horizontal="center" vertical="center"/>
    </xf>
    <xf numFmtId="3" fontId="1" fillId="0" borderId="67" xfId="41" applyNumberFormat="1" applyBorder="1" applyAlignment="1">
      <alignment horizontal="center"/>
    </xf>
    <xf numFmtId="3" fontId="20" fillId="25" borderId="93" xfId="41" applyNumberFormat="1" applyFont="1" applyFill="1" applyBorder="1" applyAlignment="1">
      <alignment horizontal="center"/>
    </xf>
    <xf numFmtId="3" fontId="20" fillId="0" borderId="44" xfId="41" applyNumberFormat="1" applyFont="1" applyBorder="1" applyAlignment="1">
      <alignment horizontal="center"/>
    </xf>
    <xf numFmtId="3" fontId="20" fillId="0" borderId="67" xfId="41" applyNumberFormat="1" applyFont="1" applyBorder="1" applyAlignment="1">
      <alignment horizontal="center"/>
    </xf>
    <xf numFmtId="3" fontId="1" fillId="0" borderId="36" xfId="41" applyNumberFormat="1" applyBorder="1" applyAlignment="1">
      <alignment horizontal="center"/>
    </xf>
    <xf numFmtId="3" fontId="20" fillId="25" borderId="52" xfId="41" applyNumberFormat="1" applyFont="1" applyFill="1" applyBorder="1" applyAlignment="1">
      <alignment horizontal="center"/>
    </xf>
    <xf numFmtId="2" fontId="20" fillId="29" borderId="53" xfId="41" applyNumberFormat="1" applyFont="1" applyFill="1" applyBorder="1" applyAlignment="1">
      <alignment horizontal="center"/>
    </xf>
    <xf numFmtId="2" fontId="20" fillId="29" borderId="66" xfId="41" applyNumberFormat="1" applyFont="1" applyFill="1" applyBorder="1" applyAlignment="1">
      <alignment horizontal="center"/>
    </xf>
    <xf numFmtId="3" fontId="1" fillId="0" borderId="35" xfId="41" applyNumberFormat="1" applyBorder="1" applyAlignment="1">
      <alignment horizontal="center" vertical="center"/>
    </xf>
    <xf numFmtId="3" fontId="1" fillId="24" borderId="36" xfId="41" applyNumberFormat="1" applyFill="1" applyBorder="1" applyAlignment="1">
      <alignment horizontal="center" vertical="center"/>
    </xf>
    <xf numFmtId="4" fontId="1" fillId="24" borderId="93" xfId="41" applyNumberFormat="1" applyFill="1" applyBorder="1" applyAlignment="1">
      <alignment horizontal="center" vertical="center"/>
    </xf>
    <xf numFmtId="4" fontId="1" fillId="24" borderId="52" xfId="41" applyNumberFormat="1" applyFill="1" applyBorder="1" applyAlignment="1">
      <alignment horizontal="center" vertical="center"/>
    </xf>
    <xf numFmtId="4" fontId="20" fillId="28" borderId="124" xfId="41" applyNumberFormat="1" applyFont="1" applyFill="1" applyBorder="1" applyAlignment="1">
      <alignment horizontal="center" vertical="center"/>
    </xf>
    <xf numFmtId="4" fontId="20" fillId="28" borderId="42" xfId="41" applyNumberFormat="1" applyFont="1" applyFill="1" applyBorder="1" applyAlignment="1">
      <alignment horizontal="center" vertical="center"/>
    </xf>
    <xf numFmtId="4" fontId="20" fillId="28" borderId="135" xfId="41" applyNumberFormat="1" applyFont="1" applyFill="1" applyBorder="1" applyAlignment="1">
      <alignment horizontal="center" vertical="center"/>
    </xf>
    <xf numFmtId="4" fontId="20" fillId="28" borderId="37" xfId="41" applyNumberFormat="1" applyFont="1" applyFill="1" applyBorder="1" applyAlignment="1">
      <alignment horizontal="center" vertical="center"/>
    </xf>
    <xf numFmtId="4" fontId="1" fillId="28" borderId="32" xfId="41" applyNumberFormat="1" applyFont="1" applyFill="1" applyBorder="1" applyAlignment="1">
      <alignment horizontal="center" vertical="center" wrapText="1"/>
    </xf>
    <xf numFmtId="4" fontId="1" fillId="28" borderId="42" xfId="41" applyNumberFormat="1" applyFill="1" applyBorder="1" applyAlignment="1">
      <alignment horizontal="center" vertical="center" wrapText="1"/>
    </xf>
    <xf numFmtId="4" fontId="1" fillId="28" borderId="34" xfId="41" applyNumberFormat="1" applyFill="1" applyBorder="1" applyAlignment="1">
      <alignment horizontal="center" vertical="center" wrapText="1"/>
    </xf>
    <xf numFmtId="4" fontId="1" fillId="28" borderId="37" xfId="41" applyNumberFormat="1" applyFill="1" applyBorder="1" applyAlignment="1">
      <alignment horizontal="center" vertical="center" wrapText="1"/>
    </xf>
    <xf numFmtId="4" fontId="1" fillId="24" borderId="66" xfId="41" applyNumberFormat="1" applyFill="1" applyBorder="1" applyAlignment="1">
      <alignment horizontal="center" vertical="center"/>
    </xf>
    <xf numFmtId="3" fontId="1" fillId="24" borderId="67" xfId="41" applyNumberFormat="1" applyFill="1" applyBorder="1" applyAlignment="1">
      <alignment horizontal="center" vertical="center"/>
    </xf>
    <xf numFmtId="4" fontId="1" fillId="24" borderId="35" xfId="41" applyNumberFormat="1" applyFill="1" applyBorder="1" applyAlignment="1">
      <alignment horizontal="center" vertical="center"/>
    </xf>
    <xf numFmtId="4" fontId="20" fillId="24" borderId="53" xfId="41" applyNumberFormat="1" applyFont="1" applyFill="1" applyBorder="1" applyAlignment="1">
      <alignment horizontal="center" vertical="center"/>
    </xf>
    <xf numFmtId="4" fontId="20" fillId="24" borderId="66" xfId="41" applyNumberFormat="1" applyFont="1" applyFill="1" applyBorder="1" applyAlignment="1">
      <alignment horizontal="center" vertical="center"/>
    </xf>
    <xf numFmtId="3" fontId="1" fillId="0" borderId="66" xfId="41" applyNumberFormat="1" applyBorder="1" applyAlignment="1">
      <alignment horizontal="center" vertical="center"/>
    </xf>
    <xf numFmtId="170" fontId="0" fillId="24" borderId="59" xfId="36" applyNumberFormat="1" applyFont="1" applyFill="1" applyBorder="1" applyAlignment="1">
      <alignment horizontal="center"/>
    </xf>
    <xf numFmtId="170" fontId="0" fillId="24" borderId="56" xfId="36" applyNumberFormat="1" applyFont="1" applyFill="1" applyBorder="1" applyAlignment="1">
      <alignment horizontal="center"/>
    </xf>
    <xf numFmtId="170" fontId="0" fillId="24" borderId="93" xfId="36" applyNumberFormat="1" applyFont="1" applyFill="1" applyBorder="1" applyAlignment="1">
      <alignment horizontal="center"/>
    </xf>
    <xf numFmtId="0" fontId="20" fillId="24" borderId="33" xfId="0" applyFont="1" applyFill="1" applyBorder="1" applyAlignment="1">
      <alignment horizontal="center" vertical="center"/>
    </xf>
    <xf numFmtId="0" fontId="20" fillId="24" borderId="0" xfId="0" applyFont="1" applyFill="1" applyBorder="1" applyAlignment="1">
      <alignment horizontal="center" vertical="center"/>
    </xf>
    <xf numFmtId="0" fontId="20" fillId="24" borderId="65" xfId="0" applyFont="1" applyFill="1" applyBorder="1" applyAlignment="1">
      <alignment horizontal="center" vertical="center"/>
    </xf>
    <xf numFmtId="0" fontId="20" fillId="24" borderId="33" xfId="0" applyFont="1" applyFill="1" applyBorder="1" applyAlignment="1">
      <alignment horizontal="center"/>
    </xf>
    <xf numFmtId="0" fontId="20" fillId="24" borderId="0" xfId="0" applyFont="1" applyFill="1" applyBorder="1" applyAlignment="1">
      <alignment horizontal="center"/>
    </xf>
    <xf numFmtId="0" fontId="20" fillId="24" borderId="65" xfId="0" applyFont="1" applyFill="1" applyBorder="1" applyAlignment="1">
      <alignment horizontal="center"/>
    </xf>
    <xf numFmtId="3" fontId="20" fillId="27" borderId="31" xfId="0" applyNumberFormat="1" applyFont="1" applyFill="1" applyBorder="1" applyAlignment="1">
      <alignment horizontal="center"/>
    </xf>
    <xf numFmtId="3" fontId="20" fillId="27" borderId="55" xfId="0" applyNumberFormat="1" applyFont="1" applyFill="1" applyBorder="1" applyAlignment="1">
      <alignment horizontal="center"/>
    </xf>
    <xf numFmtId="3" fontId="20" fillId="27" borderId="41" xfId="0" applyNumberFormat="1" applyFont="1" applyFill="1" applyBorder="1" applyAlignment="1">
      <alignment horizontal="center"/>
    </xf>
    <xf numFmtId="170" fontId="0" fillId="24" borderId="53" xfId="36" applyNumberFormat="1" applyFont="1" applyFill="1" applyBorder="1" applyAlignment="1">
      <alignment horizontal="center"/>
    </xf>
    <xf numFmtId="170" fontId="0" fillId="24" borderId="61" xfId="36" applyNumberFormat="1" applyFont="1" applyFill="1" applyBorder="1" applyAlignment="1">
      <alignment horizontal="center"/>
    </xf>
    <xf numFmtId="170" fontId="0" fillId="24" borderId="66" xfId="36" applyNumberFormat="1" applyFont="1" applyFill="1" applyBorder="1" applyAlignment="1">
      <alignment horizontal="center"/>
    </xf>
    <xf numFmtId="0" fontId="20" fillId="24" borderId="34" xfId="0" applyFont="1" applyFill="1" applyBorder="1" applyAlignment="1">
      <alignment horizontal="center" vertical="center" wrapText="1"/>
    </xf>
    <xf numFmtId="0" fontId="20" fillId="24" borderId="57" xfId="0" applyFont="1" applyFill="1" applyBorder="1" applyAlignment="1">
      <alignment horizontal="center" vertical="center" wrapText="1"/>
    </xf>
    <xf numFmtId="0" fontId="20" fillId="24" borderId="37" xfId="0" applyFont="1" applyFill="1" applyBorder="1" applyAlignment="1">
      <alignment horizontal="center" vertical="center" wrapText="1"/>
    </xf>
    <xf numFmtId="3" fontId="10" fillId="24" borderId="32" xfId="0" applyNumberFormat="1" applyFont="1" applyFill="1" applyBorder="1" applyAlignment="1">
      <alignment horizontal="center"/>
    </xf>
    <xf numFmtId="3" fontId="10" fillId="24" borderId="62" xfId="0" applyNumberFormat="1" applyFont="1" applyFill="1" applyBorder="1" applyAlignment="1">
      <alignment horizontal="center"/>
    </xf>
    <xf numFmtId="3" fontId="10" fillId="24" borderId="42" xfId="0" applyNumberFormat="1" applyFont="1" applyFill="1" applyBorder="1" applyAlignment="1">
      <alignment horizontal="center"/>
    </xf>
    <xf numFmtId="3" fontId="10" fillId="24" borderId="33" xfId="0" applyNumberFormat="1" applyFont="1" applyFill="1" applyBorder="1" applyAlignment="1">
      <alignment horizontal="center"/>
    </xf>
    <xf numFmtId="3" fontId="10" fillId="24" borderId="0" xfId="0" applyNumberFormat="1" applyFont="1" applyFill="1" applyBorder="1" applyAlignment="1">
      <alignment horizontal="center"/>
    </xf>
    <xf numFmtId="3" fontId="10" fillId="24" borderId="65" xfId="0" applyNumberFormat="1" applyFont="1" applyFill="1" applyBorder="1" applyAlignment="1">
      <alignment horizontal="center"/>
    </xf>
    <xf numFmtId="0" fontId="20" fillId="24" borderId="32" xfId="0" applyFont="1" applyFill="1" applyBorder="1" applyAlignment="1">
      <alignment horizontal="center" vertical="center"/>
    </xf>
    <xf numFmtId="0" fontId="20" fillId="24" borderId="62" xfId="0" applyFont="1" applyFill="1" applyBorder="1" applyAlignment="1">
      <alignment horizontal="center" vertical="center"/>
    </xf>
    <xf numFmtId="0" fontId="20" fillId="24" borderId="42" xfId="0" applyFont="1" applyFill="1" applyBorder="1" applyAlignment="1">
      <alignment horizontal="center" vertical="center"/>
    </xf>
    <xf numFmtId="3" fontId="0" fillId="24" borderId="33" xfId="0" applyNumberFormat="1" applyFill="1" applyBorder="1" applyAlignment="1">
      <alignment horizontal="center"/>
    </xf>
    <xf numFmtId="3" fontId="0" fillId="24" borderId="0" xfId="0" applyNumberFormat="1" applyFont="1" applyFill="1" applyBorder="1" applyAlignment="1">
      <alignment horizontal="center"/>
    </xf>
    <xf numFmtId="3" fontId="0" fillId="24" borderId="65" xfId="0" applyNumberFormat="1" applyFont="1" applyFill="1" applyBorder="1" applyAlignment="1">
      <alignment horizontal="center"/>
    </xf>
    <xf numFmtId="0" fontId="20" fillId="24" borderId="34" xfId="0" applyFont="1" applyFill="1" applyBorder="1" applyAlignment="1">
      <alignment horizontal="center" vertical="center"/>
    </xf>
    <xf numFmtId="0" fontId="20" fillId="24" borderId="57" xfId="0" applyFont="1" applyFill="1" applyBorder="1" applyAlignment="1">
      <alignment horizontal="center" vertical="center"/>
    </xf>
    <xf numFmtId="0" fontId="20" fillId="24" borderId="37" xfId="0" applyFont="1" applyFill="1" applyBorder="1" applyAlignment="1">
      <alignment horizontal="center" vertical="center"/>
    </xf>
    <xf numFmtId="1" fontId="1" fillId="24" borderId="44" xfId="0" applyNumberFormat="1" applyFont="1" applyFill="1" applyBorder="1" applyAlignment="1">
      <alignment horizontal="center" vertical="center"/>
    </xf>
    <xf numFmtId="1" fontId="1" fillId="24" borderId="45" xfId="0" applyNumberFormat="1" applyFont="1" applyFill="1" applyBorder="1" applyAlignment="1">
      <alignment horizontal="center" vertical="center"/>
    </xf>
    <xf numFmtId="3" fontId="0" fillId="0" borderId="44" xfId="0" applyNumberFormat="1" applyBorder="1" applyAlignment="1">
      <alignment horizontal="center"/>
    </xf>
    <xf numFmtId="3" fontId="0" fillId="0" borderId="45" xfId="0" applyNumberFormat="1" applyBorder="1" applyAlignment="1">
      <alignment horizontal="center"/>
    </xf>
    <xf numFmtId="9" fontId="0" fillId="29" borderId="44" xfId="45" applyFont="1" applyFill="1" applyBorder="1" applyAlignment="1">
      <alignment horizontal="center"/>
    </xf>
    <xf numFmtId="9" fontId="0" fillId="29" borderId="45" xfId="45" applyFont="1" applyFill="1" applyBorder="1" applyAlignment="1">
      <alignment horizontal="center"/>
    </xf>
    <xf numFmtId="6" fontId="1" fillId="24" borderId="44" xfId="0" applyNumberFormat="1" applyFont="1" applyFill="1" applyBorder="1" applyAlignment="1">
      <alignment horizontal="center" vertical="center" wrapText="1"/>
    </xf>
    <xf numFmtId="6" fontId="1" fillId="24" borderId="45" xfId="0" applyNumberFormat="1" applyFont="1" applyFill="1" applyBorder="1" applyAlignment="1">
      <alignment horizontal="center" vertical="center" wrapText="1"/>
    </xf>
    <xf numFmtId="43" fontId="37" fillId="33" borderId="61" xfId="36" applyFont="1" applyFill="1" applyBorder="1" applyAlignment="1">
      <alignment horizontal="center" vertical="center"/>
    </xf>
    <xf numFmtId="43" fontId="37" fillId="33" borderId="54" xfId="36" applyFont="1" applyFill="1" applyBorder="1" applyAlignment="1">
      <alignment horizontal="center" vertical="center"/>
    </xf>
    <xf numFmtId="1" fontId="20" fillId="25" borderId="59" xfId="0" applyNumberFormat="1" applyFont="1" applyFill="1" applyBorder="1" applyAlignment="1">
      <alignment horizontal="center" vertical="center"/>
    </xf>
    <xf numFmtId="1" fontId="20" fillId="25" borderId="60" xfId="0" applyNumberFormat="1" applyFont="1" applyFill="1" applyBorder="1" applyAlignment="1">
      <alignment horizontal="center" vertical="center"/>
    </xf>
    <xf numFmtId="1" fontId="27" fillId="24" borderId="44" xfId="0" applyNumberFormat="1" applyFont="1" applyFill="1" applyBorder="1" applyAlignment="1">
      <alignment horizontal="right" vertical="center"/>
    </xf>
    <xf numFmtId="1" fontId="27" fillId="24" borderId="45" xfId="0" applyNumberFormat="1" applyFont="1" applyFill="1" applyBorder="1" applyAlignment="1">
      <alignment horizontal="right" vertical="center"/>
    </xf>
    <xf numFmtId="1" fontId="20" fillId="24" borderId="44" xfId="0" applyNumberFormat="1" applyFont="1" applyFill="1" applyBorder="1" applyAlignment="1">
      <alignment horizontal="center" vertical="center"/>
    </xf>
    <xf numFmtId="1" fontId="20" fillId="24" borderId="67" xfId="0" applyNumberFormat="1" applyFont="1" applyFill="1" applyBorder="1" applyAlignment="1">
      <alignment horizontal="center" vertical="center"/>
    </xf>
    <xf numFmtId="9" fontId="20" fillId="29" borderId="59" xfId="45" applyFont="1" applyFill="1" applyBorder="1" applyAlignment="1">
      <alignment horizontal="center"/>
    </xf>
    <xf numFmtId="9" fontId="20" fillId="29" borderId="60" xfId="45" applyFont="1" applyFill="1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45" xfId="0" applyBorder="1" applyAlignment="1">
      <alignment horizontal="center"/>
    </xf>
    <xf numFmtId="6" fontId="20" fillId="24" borderId="44" xfId="0" applyNumberFormat="1" applyFont="1" applyFill="1" applyBorder="1" applyAlignment="1">
      <alignment horizontal="center" vertical="center" wrapText="1"/>
    </xf>
    <xf numFmtId="6" fontId="20" fillId="24" borderId="67" xfId="0" applyNumberFormat="1" applyFont="1" applyFill="1" applyBorder="1" applyAlignment="1">
      <alignment horizontal="center" vertical="center" wrapText="1"/>
    </xf>
    <xf numFmtId="43" fontId="20" fillId="24" borderId="53" xfId="36" applyFont="1" applyFill="1" applyBorder="1" applyAlignment="1">
      <alignment horizontal="center" vertical="center"/>
    </xf>
    <xf numFmtId="43" fontId="20" fillId="24" borderId="66" xfId="36" applyFont="1" applyFill="1" applyBorder="1" applyAlignment="1">
      <alignment horizontal="center" vertical="center"/>
    </xf>
    <xf numFmtId="1" fontId="26" fillId="24" borderId="44" xfId="0" applyNumberFormat="1" applyFont="1" applyFill="1" applyBorder="1" applyAlignment="1">
      <alignment horizontal="right" vertical="center"/>
    </xf>
    <xf numFmtId="1" fontId="26" fillId="24" borderId="67" xfId="0" applyNumberFormat="1" applyFont="1" applyFill="1" applyBorder="1" applyAlignment="1">
      <alignment horizontal="right" vertical="center"/>
    </xf>
    <xf numFmtId="1" fontId="20" fillId="25" borderId="93" xfId="0" applyNumberFormat="1" applyFont="1" applyFill="1" applyBorder="1" applyAlignment="1">
      <alignment horizontal="center" vertical="center"/>
    </xf>
    <xf numFmtId="3" fontId="20" fillId="0" borderId="44" xfId="0" applyNumberFormat="1" applyFont="1" applyBorder="1" applyAlignment="1">
      <alignment horizontal="center"/>
    </xf>
    <xf numFmtId="3" fontId="20" fillId="0" borderId="45" xfId="0" applyNumberFormat="1" applyFont="1" applyBorder="1" applyAlignment="1">
      <alignment horizontal="center"/>
    </xf>
    <xf numFmtId="2" fontId="0" fillId="29" borderId="53" xfId="0" applyNumberFormat="1" applyFill="1" applyBorder="1" applyAlignment="1">
      <alignment horizontal="center"/>
    </xf>
    <xf numFmtId="2" fontId="0" fillId="29" borderId="54" xfId="0" applyNumberFormat="1" applyFill="1" applyBorder="1" applyAlignment="1">
      <alignment horizontal="center"/>
    </xf>
    <xf numFmtId="3" fontId="20" fillId="24" borderId="44" xfId="0" applyNumberFormat="1" applyFont="1" applyFill="1" applyBorder="1" applyAlignment="1">
      <alignment horizontal="center"/>
    </xf>
    <xf numFmtId="3" fontId="20" fillId="24" borderId="45" xfId="0" applyNumberFormat="1" applyFont="1" applyFill="1" applyBorder="1" applyAlignment="1">
      <alignment horizontal="center"/>
    </xf>
    <xf numFmtId="4" fontId="0" fillId="24" borderId="59" xfId="0" applyNumberFormat="1" applyFill="1" applyBorder="1" applyAlignment="1">
      <alignment horizontal="center" vertical="center"/>
    </xf>
    <xf numFmtId="4" fontId="0" fillId="24" borderId="60" xfId="0" applyNumberFormat="1" applyFill="1" applyBorder="1" applyAlignment="1">
      <alignment horizontal="center" vertical="center"/>
    </xf>
    <xf numFmtId="0" fontId="20" fillId="0" borderId="53" xfId="0" applyFont="1" applyBorder="1" applyAlignment="1">
      <alignment horizontal="center"/>
    </xf>
    <xf numFmtId="0" fontId="20" fillId="0" borderId="54" xfId="0" applyFont="1" applyBorder="1" applyAlignment="1">
      <alignment horizontal="center"/>
    </xf>
    <xf numFmtId="9" fontId="20" fillId="29" borderId="44" xfId="45" applyFont="1" applyFill="1" applyBorder="1" applyAlignment="1">
      <alignment horizontal="center"/>
    </xf>
    <xf numFmtId="9" fontId="20" fillId="29" borderId="45" xfId="45" applyFont="1" applyFill="1" applyBorder="1" applyAlignment="1">
      <alignment horizontal="center"/>
    </xf>
    <xf numFmtId="0" fontId="20" fillId="0" borderId="98" xfId="0" applyFont="1" applyBorder="1" applyAlignment="1">
      <alignment horizontal="center"/>
    </xf>
    <xf numFmtId="0" fontId="20" fillId="0" borderId="99" xfId="0" applyFont="1" applyBorder="1" applyAlignment="1">
      <alignment horizontal="center"/>
    </xf>
    <xf numFmtId="0" fontId="20" fillId="0" borderId="44" xfId="0" applyFont="1" applyBorder="1" applyAlignment="1">
      <alignment horizontal="center"/>
    </xf>
    <xf numFmtId="0" fontId="20" fillId="0" borderId="45" xfId="0" applyFont="1" applyBorder="1" applyAlignment="1">
      <alignment horizontal="center"/>
    </xf>
    <xf numFmtId="0" fontId="20" fillId="25" borderId="59" xfId="0" applyFont="1" applyFill="1" applyBorder="1" applyAlignment="1">
      <alignment horizontal="center"/>
    </xf>
    <xf numFmtId="0" fontId="20" fillId="25" borderId="60" xfId="0" applyFont="1" applyFill="1" applyBorder="1" applyAlignment="1">
      <alignment horizontal="center"/>
    </xf>
    <xf numFmtId="3" fontId="0" fillId="24" borderId="44" xfId="0" applyNumberFormat="1" applyFill="1" applyBorder="1" applyAlignment="1">
      <alignment horizontal="center"/>
    </xf>
    <xf numFmtId="3" fontId="0" fillId="24" borderId="45" xfId="0" applyNumberFormat="1" applyFill="1" applyBorder="1" applyAlignment="1">
      <alignment horizontal="center"/>
    </xf>
    <xf numFmtId="9" fontId="0" fillId="29" borderId="59" xfId="45" applyFont="1" applyFill="1" applyBorder="1" applyAlignment="1">
      <alignment horizontal="center"/>
    </xf>
    <xf numFmtId="9" fontId="0" fillId="29" borderId="60" xfId="45" applyFont="1" applyFill="1" applyBorder="1" applyAlignment="1">
      <alignment horizontal="center"/>
    </xf>
    <xf numFmtId="1" fontId="1" fillId="24" borderId="53" xfId="0" applyNumberFormat="1" applyFont="1" applyFill="1" applyBorder="1" applyAlignment="1">
      <alignment horizontal="center" vertical="center"/>
    </xf>
    <xf numFmtId="1" fontId="1" fillId="24" borderId="54" xfId="0" applyNumberFormat="1" applyFont="1" applyFill="1" applyBorder="1" applyAlignment="1">
      <alignment horizontal="center" vertical="center"/>
    </xf>
    <xf numFmtId="4" fontId="20" fillId="28" borderId="124" xfId="0" applyNumberFormat="1" applyFont="1" applyFill="1" applyBorder="1" applyAlignment="1">
      <alignment horizontal="center" vertical="center" wrapText="1"/>
    </xf>
    <xf numFmtId="4" fontId="20" fillId="28" borderId="112" xfId="0" applyNumberFormat="1" applyFont="1" applyFill="1" applyBorder="1" applyAlignment="1">
      <alignment horizontal="center" vertical="center" wrapText="1"/>
    </xf>
    <xf numFmtId="4" fontId="20" fillId="28" borderId="135" xfId="0" applyNumberFormat="1" applyFont="1" applyFill="1" applyBorder="1" applyAlignment="1">
      <alignment horizontal="center" vertical="center" wrapText="1"/>
    </xf>
    <xf numFmtId="4" fontId="20" fillId="28" borderId="113" xfId="0" applyNumberFormat="1" applyFont="1" applyFill="1" applyBorder="1" applyAlignment="1">
      <alignment horizontal="center" vertical="center" wrapText="1"/>
    </xf>
    <xf numFmtId="4" fontId="20" fillId="24" borderId="53" xfId="0" applyNumberFormat="1" applyFont="1" applyFill="1" applyBorder="1" applyAlignment="1">
      <alignment horizontal="center" vertical="center"/>
    </xf>
    <xf numFmtId="4" fontId="20" fillId="24" borderId="54" xfId="0" applyNumberFormat="1" applyFont="1" applyFill="1" applyBorder="1" applyAlignment="1">
      <alignment horizontal="center" vertical="center"/>
    </xf>
    <xf numFmtId="3" fontId="20" fillId="24" borderId="44" xfId="0" applyNumberFormat="1" applyFont="1" applyFill="1" applyBorder="1" applyAlignment="1">
      <alignment horizontal="center" vertical="center"/>
    </xf>
    <xf numFmtId="3" fontId="20" fillId="24" borderId="45" xfId="0" applyNumberFormat="1" applyFont="1" applyFill="1" applyBorder="1" applyAlignment="1">
      <alignment horizontal="center" vertical="center"/>
    </xf>
    <xf numFmtId="3" fontId="0" fillId="24" borderId="44" xfId="0" applyNumberFormat="1" applyFill="1" applyBorder="1" applyAlignment="1">
      <alignment horizontal="center" vertical="center"/>
    </xf>
    <xf numFmtId="3" fontId="0" fillId="24" borderId="45" xfId="0" applyNumberFormat="1" applyFill="1" applyBorder="1" applyAlignment="1">
      <alignment horizontal="center" vertical="center"/>
    </xf>
    <xf numFmtId="6" fontId="26" fillId="24" borderId="44" xfId="0" applyNumberFormat="1" applyFont="1" applyFill="1" applyBorder="1" applyAlignment="1">
      <alignment horizontal="right" vertical="center" wrapText="1"/>
    </xf>
    <xf numFmtId="6" fontId="26" fillId="24" borderId="67" xfId="0" applyNumberFormat="1" applyFont="1" applyFill="1" applyBorder="1" applyAlignment="1">
      <alignment horizontal="right" vertical="center" wrapText="1"/>
    </xf>
    <xf numFmtId="6" fontId="27" fillId="24" borderId="44" xfId="0" applyNumberFormat="1" applyFont="1" applyFill="1" applyBorder="1" applyAlignment="1">
      <alignment horizontal="center" vertical="center" wrapText="1"/>
    </xf>
    <xf numFmtId="6" fontId="27" fillId="24" borderId="45" xfId="0" applyNumberFormat="1" applyFont="1" applyFill="1" applyBorder="1" applyAlignment="1">
      <alignment horizontal="center" vertical="center" wrapText="1"/>
    </xf>
    <xf numFmtId="165" fontId="27" fillId="24" borderId="44" xfId="0" applyNumberFormat="1" applyFont="1" applyFill="1" applyBorder="1" applyAlignment="1">
      <alignment horizontal="right" vertical="center" wrapText="1"/>
    </xf>
    <xf numFmtId="165" fontId="27" fillId="24" borderId="45" xfId="0" applyNumberFormat="1" applyFont="1" applyFill="1" applyBorder="1" applyAlignment="1">
      <alignment horizontal="right" vertical="center" wrapText="1"/>
    </xf>
    <xf numFmtId="165" fontId="26" fillId="24" borderId="44" xfId="0" applyNumberFormat="1" applyFont="1" applyFill="1" applyBorder="1" applyAlignment="1">
      <alignment horizontal="right" vertical="center" wrapText="1"/>
    </xf>
    <xf numFmtId="165" fontId="26" fillId="24" borderId="67" xfId="0" applyNumberFormat="1" applyFont="1" applyFill="1" applyBorder="1" applyAlignment="1">
      <alignment horizontal="right" vertical="center" wrapText="1"/>
    </xf>
    <xf numFmtId="1" fontId="20" fillId="24" borderId="53" xfId="0" applyNumberFormat="1" applyFont="1" applyFill="1" applyBorder="1" applyAlignment="1">
      <alignment horizontal="center" vertical="center"/>
    </xf>
    <xf numFmtId="1" fontId="20" fillId="24" borderId="66" xfId="0" applyNumberFormat="1" applyFont="1" applyFill="1" applyBorder="1" applyAlignment="1">
      <alignment horizontal="center" vertical="center"/>
    </xf>
    <xf numFmtId="168" fontId="27" fillId="24" borderId="44" xfId="0" applyNumberFormat="1" applyFont="1" applyFill="1" applyBorder="1" applyAlignment="1">
      <alignment horizontal="right" vertical="center" wrapText="1"/>
    </xf>
    <xf numFmtId="168" fontId="27" fillId="24" borderId="45" xfId="0" applyNumberFormat="1" applyFont="1" applyFill="1" applyBorder="1" applyAlignment="1">
      <alignment horizontal="right" vertical="center" wrapText="1"/>
    </xf>
    <xf numFmtId="4" fontId="1" fillId="30" borderId="124" xfId="0" applyNumberFormat="1" applyFont="1" applyFill="1" applyBorder="1" applyAlignment="1">
      <alignment horizontal="center" vertical="center" wrapText="1"/>
    </xf>
    <xf numFmtId="4" fontId="0" fillId="30" borderId="112" xfId="0" applyNumberFormat="1" applyFill="1" applyBorder="1" applyAlignment="1">
      <alignment horizontal="center" vertical="center" wrapText="1"/>
    </xf>
    <xf numFmtId="4" fontId="0" fillId="30" borderId="135" xfId="0" applyNumberFormat="1" applyFill="1" applyBorder="1" applyAlignment="1">
      <alignment horizontal="center" vertical="center" wrapText="1"/>
    </xf>
    <xf numFmtId="4" fontId="0" fillId="30" borderId="113" xfId="0" applyNumberFormat="1" applyFill="1" applyBorder="1" applyAlignment="1">
      <alignment horizontal="center" vertical="center" wrapText="1"/>
    </xf>
    <xf numFmtId="4" fontId="0" fillId="0" borderId="53" xfId="0" applyNumberFormat="1" applyFill="1" applyBorder="1" applyAlignment="1">
      <alignment horizontal="center" vertical="center"/>
    </xf>
    <xf numFmtId="4" fontId="0" fillId="0" borderId="54" xfId="0" applyNumberFormat="1" applyFill="1" applyBorder="1" applyAlignment="1">
      <alignment horizontal="center" vertical="center"/>
    </xf>
    <xf numFmtId="0" fontId="20" fillId="24" borderId="67" xfId="0" applyFont="1" applyFill="1" applyBorder="1" applyAlignment="1">
      <alignment horizontal="center" vertical="center" wrapText="1"/>
    </xf>
    <xf numFmtId="6" fontId="27" fillId="24" borderId="44" xfId="0" applyNumberFormat="1" applyFont="1" applyFill="1" applyBorder="1" applyAlignment="1">
      <alignment horizontal="right" vertical="center" wrapText="1"/>
    </xf>
    <xf numFmtId="6" fontId="27" fillId="24" borderId="45" xfId="0" applyNumberFormat="1" applyFont="1" applyFill="1" applyBorder="1" applyAlignment="1">
      <alignment horizontal="right" vertical="center" wrapText="1"/>
    </xf>
    <xf numFmtId="43" fontId="37" fillId="33" borderId="44" xfId="36" applyFont="1" applyFill="1" applyBorder="1" applyAlignment="1">
      <alignment horizontal="center" vertical="center"/>
    </xf>
    <xf numFmtId="43" fontId="37" fillId="33" borderId="45" xfId="36" applyFont="1" applyFill="1" applyBorder="1" applyAlignment="1">
      <alignment horizontal="center" vertical="center"/>
    </xf>
    <xf numFmtId="43" fontId="37" fillId="33" borderId="43" xfId="36" applyFont="1" applyFill="1" applyBorder="1" applyAlignment="1">
      <alignment horizontal="center" vertical="center"/>
    </xf>
    <xf numFmtId="0" fontId="20" fillId="24" borderId="45" xfId="0" applyFont="1" applyFill="1" applyBorder="1" applyAlignment="1">
      <alignment horizontal="center" vertical="center" wrapText="1"/>
    </xf>
    <xf numFmtId="43" fontId="0" fillId="29" borderId="98" xfId="0" applyNumberFormat="1" applyFill="1" applyBorder="1" applyAlignment="1"/>
    <xf numFmtId="43" fontId="0" fillId="29" borderId="99" xfId="0" applyNumberFormat="1" applyFill="1" applyBorder="1" applyAlignment="1"/>
    <xf numFmtId="43" fontId="37" fillId="33" borderId="59" xfId="36" applyFont="1" applyFill="1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170" fontId="20" fillId="25" borderId="59" xfId="36" applyNumberFormat="1" applyFont="1" applyFill="1" applyBorder="1" applyAlignment="1">
      <alignment horizontal="center"/>
    </xf>
    <xf numFmtId="170" fontId="20" fillId="25" borderId="60" xfId="36" applyNumberFormat="1" applyFont="1" applyFill="1" applyBorder="1" applyAlignment="1">
      <alignment horizontal="center"/>
    </xf>
    <xf numFmtId="0" fontId="0" fillId="29" borderId="98" xfId="0" applyNumberFormat="1" applyFill="1" applyBorder="1" applyAlignment="1"/>
    <xf numFmtId="3" fontId="20" fillId="25" borderId="59" xfId="36" applyNumberFormat="1" applyFont="1" applyFill="1" applyBorder="1" applyAlignment="1">
      <alignment horizontal="center"/>
    </xf>
    <xf numFmtId="3" fontId="20" fillId="25" borderId="60" xfId="36" applyNumberFormat="1" applyFont="1" applyFill="1" applyBorder="1" applyAlignment="1">
      <alignment horizontal="center"/>
    </xf>
    <xf numFmtId="3" fontId="20" fillId="24" borderId="44" xfId="36" applyNumberFormat="1" applyFont="1" applyFill="1" applyBorder="1" applyAlignment="1">
      <alignment horizontal="center"/>
    </xf>
    <xf numFmtId="3" fontId="20" fillId="24" borderId="45" xfId="36" applyNumberFormat="1" applyFont="1" applyFill="1" applyBorder="1" applyAlignment="1">
      <alignment horizontal="center"/>
    </xf>
    <xf numFmtId="43" fontId="20" fillId="29" borderId="98" xfId="0" applyNumberFormat="1" applyFont="1" applyFill="1" applyBorder="1" applyAlignment="1">
      <alignment horizontal="center" vertical="center"/>
    </xf>
    <xf numFmtId="43" fontId="20" fillId="29" borderId="99" xfId="0" applyNumberFormat="1" applyFont="1" applyFill="1" applyBorder="1" applyAlignment="1">
      <alignment horizontal="center" vertical="center"/>
    </xf>
    <xf numFmtId="43" fontId="20" fillId="24" borderId="59" xfId="36" applyFont="1" applyFill="1" applyBorder="1" applyAlignment="1">
      <alignment horizontal="center"/>
    </xf>
    <xf numFmtId="43" fontId="20" fillId="24" borderId="93" xfId="36" applyFont="1" applyFill="1" applyBorder="1" applyAlignment="1">
      <alignment horizontal="center"/>
    </xf>
    <xf numFmtId="43" fontId="37" fillId="33" borderId="53" xfId="36" applyFont="1" applyFill="1" applyBorder="1" applyAlignment="1">
      <alignment horizontal="center" vertical="center"/>
    </xf>
    <xf numFmtId="43" fontId="0" fillId="24" borderId="53" xfId="36" applyFont="1" applyFill="1" applyBorder="1" applyAlignment="1">
      <alignment horizontal="center"/>
    </xf>
    <xf numFmtId="43" fontId="0" fillId="24" borderId="54" xfId="36" applyFont="1" applyFill="1" applyBorder="1" applyAlignment="1">
      <alignment horizontal="center"/>
    </xf>
    <xf numFmtId="4" fontId="37" fillId="24" borderId="53" xfId="0" applyNumberFormat="1" applyFont="1" applyFill="1" applyBorder="1" applyAlignment="1">
      <alignment horizontal="center" vertical="center"/>
    </xf>
    <xf numFmtId="4" fontId="37" fillId="24" borderId="54" xfId="0" applyNumberFormat="1" applyFont="1" applyFill="1" applyBorder="1" applyAlignment="1">
      <alignment horizontal="center" vertical="center"/>
    </xf>
    <xf numFmtId="0" fontId="0" fillId="0" borderId="53" xfId="0" applyBorder="1" applyAlignment="1">
      <alignment horizontal="center"/>
    </xf>
    <xf numFmtId="0" fontId="0" fillId="0" borderId="54" xfId="0" applyBorder="1" applyAlignment="1">
      <alignment horizontal="center"/>
    </xf>
    <xf numFmtId="3" fontId="1" fillId="24" borderId="44" xfId="0" applyNumberFormat="1" applyFont="1" applyFill="1" applyBorder="1" applyAlignment="1">
      <alignment horizontal="center" vertical="center"/>
    </xf>
    <xf numFmtId="3" fontId="1" fillId="24" borderId="45" xfId="0" applyNumberFormat="1" applyFont="1" applyFill="1" applyBorder="1" applyAlignment="1">
      <alignment horizontal="center" vertical="center"/>
    </xf>
    <xf numFmtId="4" fontId="1" fillId="28" borderId="124" xfId="0" applyNumberFormat="1" applyFont="1" applyFill="1" applyBorder="1" applyAlignment="1">
      <alignment horizontal="center" vertical="center" wrapText="1"/>
    </xf>
    <xf numFmtId="4" fontId="0" fillId="28" borderId="112" xfId="0" applyNumberFormat="1" applyFill="1" applyBorder="1" applyAlignment="1">
      <alignment horizontal="center" vertical="center" wrapText="1"/>
    </xf>
    <xf numFmtId="4" fontId="0" fillId="28" borderId="135" xfId="0" applyNumberFormat="1" applyFill="1" applyBorder="1" applyAlignment="1">
      <alignment horizontal="center" vertical="center" wrapText="1"/>
    </xf>
    <xf numFmtId="4" fontId="0" fillId="28" borderId="113" xfId="0" applyNumberFormat="1" applyFill="1" applyBorder="1" applyAlignment="1">
      <alignment horizontal="center" vertical="center" wrapText="1"/>
    </xf>
    <xf numFmtId="0" fontId="0" fillId="0" borderId="92" xfId="0" applyBorder="1" applyAlignment="1">
      <alignment horizontal="center" vertical="center" wrapText="1"/>
    </xf>
    <xf numFmtId="0" fontId="0" fillId="0" borderId="100" xfId="0" applyBorder="1" applyAlignment="1">
      <alignment horizontal="center" vertical="center" wrapText="1"/>
    </xf>
    <xf numFmtId="4" fontId="0" fillId="0" borderId="53" xfId="0" applyNumberFormat="1" applyFill="1" applyBorder="1" applyAlignment="1">
      <alignment horizontal="left" vertical="center"/>
    </xf>
    <xf numFmtId="4" fontId="0" fillId="0" borderId="54" xfId="0" applyNumberFormat="1" applyFill="1" applyBorder="1" applyAlignment="1">
      <alignment horizontal="left" vertical="center"/>
    </xf>
    <xf numFmtId="4" fontId="1" fillId="28" borderId="112" xfId="0" applyNumberFormat="1" applyFont="1" applyFill="1" applyBorder="1" applyAlignment="1">
      <alignment horizontal="center" vertical="center" wrapText="1"/>
    </xf>
    <xf numFmtId="4" fontId="1" fillId="28" borderId="135" xfId="0" applyNumberFormat="1" applyFont="1" applyFill="1" applyBorder="1" applyAlignment="1">
      <alignment horizontal="center" vertical="center" wrapText="1"/>
    </xf>
    <xf numFmtId="4" fontId="1" fillId="28" borderId="113" xfId="0" applyNumberFormat="1" applyFont="1" applyFill="1" applyBorder="1" applyAlignment="1">
      <alignment horizontal="center" vertical="center" wrapText="1"/>
    </xf>
    <xf numFmtId="43" fontId="48" fillId="24" borderId="53" xfId="36" applyFont="1" applyFill="1" applyBorder="1" applyAlignment="1">
      <alignment horizontal="center" vertical="center"/>
    </xf>
    <xf numFmtId="43" fontId="48" fillId="24" borderId="54" xfId="36" applyFont="1" applyFill="1" applyBorder="1" applyAlignment="1">
      <alignment horizontal="center" vertical="center"/>
    </xf>
    <xf numFmtId="1" fontId="1" fillId="0" borderId="44" xfId="0" applyNumberFormat="1" applyFont="1" applyBorder="1" applyAlignment="1">
      <alignment horizontal="center"/>
    </xf>
    <xf numFmtId="1" fontId="1" fillId="0" borderId="45" xfId="0" applyNumberFormat="1" applyFont="1" applyBorder="1" applyAlignment="1">
      <alignment horizontal="center"/>
    </xf>
    <xf numFmtId="6" fontId="58" fillId="24" borderId="44" xfId="0" applyNumberFormat="1" applyFont="1" applyFill="1" applyBorder="1" applyAlignment="1">
      <alignment horizontal="center" vertical="center" wrapText="1"/>
    </xf>
    <xf numFmtId="6" fontId="58" fillId="24" borderId="45" xfId="0" applyNumberFormat="1" applyFont="1" applyFill="1" applyBorder="1" applyAlignment="1">
      <alignment horizontal="center" vertical="center" wrapText="1"/>
    </xf>
    <xf numFmtId="43" fontId="58" fillId="24" borderId="59" xfId="36" applyFont="1" applyFill="1" applyBorder="1" applyAlignment="1">
      <alignment horizontal="center"/>
    </xf>
    <xf numFmtId="43" fontId="58" fillId="24" borderId="60" xfId="36" applyFont="1" applyFill="1" applyBorder="1" applyAlignment="1">
      <alignment horizontal="center"/>
    </xf>
    <xf numFmtId="6" fontId="55" fillId="24" borderId="44" xfId="0" applyNumberFormat="1" applyFont="1" applyFill="1" applyBorder="1" applyAlignment="1">
      <alignment horizontal="center" vertical="center" wrapText="1"/>
    </xf>
    <xf numFmtId="6" fontId="55" fillId="24" borderId="45" xfId="0" applyNumberFormat="1" applyFont="1" applyFill="1" applyBorder="1" applyAlignment="1">
      <alignment horizontal="center" vertical="center" wrapText="1"/>
    </xf>
    <xf numFmtId="6" fontId="56" fillId="24" borderId="44" xfId="0" applyNumberFormat="1" applyFont="1" applyFill="1" applyBorder="1" applyAlignment="1">
      <alignment horizontal="right" vertical="center" wrapText="1"/>
    </xf>
    <xf numFmtId="6" fontId="56" fillId="24" borderId="45" xfId="0" applyNumberFormat="1" applyFont="1" applyFill="1" applyBorder="1" applyAlignment="1">
      <alignment horizontal="right" vertical="center" wrapText="1"/>
    </xf>
    <xf numFmtId="6" fontId="56" fillId="24" borderId="44" xfId="0" applyNumberFormat="1" applyFont="1" applyFill="1" applyBorder="1" applyAlignment="1">
      <alignment horizontal="center" vertical="center" wrapText="1"/>
    </xf>
    <xf numFmtId="6" fontId="56" fillId="24" borderId="45" xfId="0" applyNumberFormat="1" applyFont="1" applyFill="1" applyBorder="1" applyAlignment="1">
      <alignment horizontal="center" vertical="center" wrapText="1"/>
    </xf>
    <xf numFmtId="170" fontId="0" fillId="0" borderId="44" xfId="36" applyNumberFormat="1" applyFont="1" applyBorder="1" applyAlignment="1">
      <alignment horizontal="center"/>
    </xf>
    <xf numFmtId="170" fontId="0" fillId="0" borderId="45" xfId="36" applyNumberFormat="1" applyFont="1" applyBorder="1" applyAlignment="1">
      <alignment horizontal="center"/>
    </xf>
    <xf numFmtId="43" fontId="0" fillId="29" borderId="98" xfId="0" applyNumberFormat="1" applyFill="1" applyBorder="1" applyAlignment="1">
      <alignment horizontal="center" vertical="center"/>
    </xf>
    <xf numFmtId="43" fontId="0" fillId="29" borderId="99" xfId="0" applyNumberFormat="1" applyFill="1" applyBorder="1" applyAlignment="1">
      <alignment horizontal="center" vertical="center"/>
    </xf>
    <xf numFmtId="170" fontId="0" fillId="24" borderId="54" xfId="36" applyNumberFormat="1" applyFont="1" applyFill="1" applyBorder="1" applyAlignment="1">
      <alignment horizontal="center"/>
    </xf>
    <xf numFmtId="170" fontId="0" fillId="24" borderId="44" xfId="36" applyNumberFormat="1" applyFont="1" applyFill="1" applyBorder="1" applyAlignment="1">
      <alignment horizontal="center"/>
    </xf>
    <xf numFmtId="170" fontId="0" fillId="24" borderId="45" xfId="36" applyNumberFormat="1" applyFont="1" applyFill="1" applyBorder="1" applyAlignment="1">
      <alignment horizontal="center"/>
    </xf>
    <xf numFmtId="170" fontId="20" fillId="25" borderId="93" xfId="36" applyNumberFormat="1" applyFont="1" applyFill="1" applyBorder="1" applyAlignment="1">
      <alignment horizontal="center"/>
    </xf>
    <xf numFmtId="170" fontId="20" fillId="24" borderId="44" xfId="36" applyNumberFormat="1" applyFont="1" applyFill="1" applyBorder="1" applyAlignment="1">
      <alignment horizontal="center"/>
    </xf>
    <xf numFmtId="170" fontId="20" fillId="24" borderId="67" xfId="36" applyNumberFormat="1" applyFont="1" applyFill="1" applyBorder="1" applyAlignment="1">
      <alignment horizontal="center"/>
    </xf>
    <xf numFmtId="6" fontId="54" fillId="24" borderId="44" xfId="0" applyNumberFormat="1" applyFont="1" applyFill="1" applyBorder="1" applyAlignment="1">
      <alignment horizontal="center" vertical="center" wrapText="1"/>
    </xf>
    <xf numFmtId="0" fontId="54" fillId="24" borderId="45" xfId="0" applyFont="1" applyFill="1" applyBorder="1" applyAlignment="1">
      <alignment horizontal="center" vertical="center" wrapText="1"/>
    </xf>
    <xf numFmtId="43" fontId="54" fillId="24" borderId="59" xfId="36" applyFont="1" applyFill="1" applyBorder="1" applyAlignment="1">
      <alignment horizontal="center"/>
    </xf>
    <xf numFmtId="43" fontId="54" fillId="24" borderId="93" xfId="36" applyFont="1" applyFill="1" applyBorder="1" applyAlignment="1">
      <alignment horizontal="center"/>
    </xf>
    <xf numFmtId="43" fontId="20" fillId="29" borderId="98" xfId="0" applyNumberFormat="1" applyFont="1" applyFill="1" applyBorder="1" applyAlignment="1"/>
    <xf numFmtId="43" fontId="20" fillId="29" borderId="99" xfId="0" applyNumberFormat="1" applyFont="1" applyFill="1" applyBorder="1" applyAlignment="1"/>
    <xf numFmtId="6" fontId="57" fillId="24" borderId="44" xfId="0" applyNumberFormat="1" applyFont="1" applyFill="1" applyBorder="1" applyAlignment="1">
      <alignment horizontal="right" vertical="center" wrapText="1"/>
    </xf>
    <xf numFmtId="6" fontId="57" fillId="24" borderId="67" xfId="0" applyNumberFormat="1" applyFont="1" applyFill="1" applyBorder="1" applyAlignment="1">
      <alignment horizontal="right" vertical="center" wrapText="1"/>
    </xf>
    <xf numFmtId="170" fontId="20" fillId="24" borderId="53" xfId="36" applyNumberFormat="1" applyFont="1" applyFill="1" applyBorder="1" applyAlignment="1">
      <alignment horizontal="center"/>
    </xf>
    <xf numFmtId="170" fontId="20" fillId="24" borderId="66" xfId="36" applyNumberFormat="1" applyFont="1" applyFill="1" applyBorder="1" applyAlignment="1">
      <alignment horizontal="center"/>
    </xf>
    <xf numFmtId="0" fontId="57" fillId="24" borderId="67" xfId="0" applyFont="1" applyFill="1" applyBorder="1" applyAlignment="1">
      <alignment horizontal="right" vertical="center" wrapText="1"/>
    </xf>
    <xf numFmtId="0" fontId="54" fillId="24" borderId="67" xfId="0" applyFont="1" applyFill="1" applyBorder="1" applyAlignment="1">
      <alignment horizontal="center" vertical="center" wrapText="1"/>
    </xf>
    <xf numFmtId="165" fontId="56" fillId="24" borderId="44" xfId="0" applyNumberFormat="1" applyFont="1" applyFill="1" applyBorder="1" applyAlignment="1">
      <alignment horizontal="right" vertical="center" wrapText="1"/>
    </xf>
    <xf numFmtId="165" fontId="56" fillId="24" borderId="45" xfId="0" applyNumberFormat="1" applyFont="1" applyFill="1" applyBorder="1" applyAlignment="1">
      <alignment horizontal="right" vertical="center" wrapText="1"/>
    </xf>
    <xf numFmtId="43" fontId="48" fillId="24" borderId="136" xfId="36" applyFont="1" applyFill="1" applyBorder="1" applyAlignment="1">
      <alignment horizontal="center" vertical="center"/>
    </xf>
    <xf numFmtId="1" fontId="1" fillId="0" borderId="53" xfId="0" applyNumberFormat="1" applyFont="1" applyBorder="1" applyAlignment="1">
      <alignment horizontal="center"/>
    </xf>
    <xf numFmtId="1" fontId="1" fillId="0" borderId="54" xfId="0" applyNumberFormat="1" applyFont="1" applyBorder="1" applyAlignment="1">
      <alignment horizontal="center"/>
    </xf>
    <xf numFmtId="3" fontId="10" fillId="24" borderId="44" xfId="0" applyNumberFormat="1" applyFont="1" applyFill="1" applyBorder="1" applyAlignment="1">
      <alignment horizontal="center" vertical="center"/>
    </xf>
    <xf numFmtId="3" fontId="10" fillId="24" borderId="45" xfId="0" applyNumberFormat="1" applyFont="1" applyFill="1" applyBorder="1" applyAlignment="1">
      <alignment horizontal="center" vertical="center"/>
    </xf>
    <xf numFmtId="4" fontId="0" fillId="24" borderId="53" xfId="0" applyNumberFormat="1" applyFill="1" applyBorder="1" applyAlignment="1">
      <alignment horizontal="center" vertical="center"/>
    </xf>
    <xf numFmtId="4" fontId="0" fillId="24" borderId="54" xfId="0" applyNumberFormat="1" applyFill="1" applyBorder="1" applyAlignment="1">
      <alignment horizontal="center" vertical="center"/>
    </xf>
    <xf numFmtId="3" fontId="20" fillId="24" borderId="67" xfId="0" applyNumberFormat="1" applyFont="1" applyFill="1" applyBorder="1" applyAlignment="1">
      <alignment horizontal="center" vertical="center"/>
    </xf>
    <xf numFmtId="0" fontId="20" fillId="0" borderId="66" xfId="0" applyFont="1" applyBorder="1" applyAlignment="1">
      <alignment horizontal="center"/>
    </xf>
    <xf numFmtId="0" fontId="20" fillId="0" borderId="67" xfId="0" applyFont="1" applyBorder="1" applyAlignment="1">
      <alignment horizontal="center"/>
    </xf>
    <xf numFmtId="4" fontId="20" fillId="24" borderId="66" xfId="0" applyNumberFormat="1" applyFont="1" applyFill="1" applyBorder="1" applyAlignment="1">
      <alignment horizontal="center" vertical="center"/>
    </xf>
    <xf numFmtId="4" fontId="20" fillId="24" borderId="59" xfId="0" applyNumberFormat="1" applyFont="1" applyFill="1" applyBorder="1" applyAlignment="1">
      <alignment horizontal="center" vertical="center"/>
    </xf>
    <xf numFmtId="4" fontId="20" fillId="24" borderId="93" xfId="0" applyNumberFormat="1" applyFont="1" applyFill="1" applyBorder="1" applyAlignment="1">
      <alignment horizontal="center" vertical="center"/>
    </xf>
    <xf numFmtId="0" fontId="20" fillId="25" borderId="93" xfId="0" applyFont="1" applyFill="1" applyBorder="1" applyAlignment="1">
      <alignment horizontal="center"/>
    </xf>
    <xf numFmtId="2" fontId="20" fillId="29" borderId="53" xfId="0" applyNumberFormat="1" applyFont="1" applyFill="1" applyBorder="1" applyAlignment="1">
      <alignment horizontal="center"/>
    </xf>
    <xf numFmtId="2" fontId="20" fillId="29" borderId="66" xfId="0" applyNumberFormat="1" applyFont="1" applyFill="1" applyBorder="1" applyAlignment="1">
      <alignment horizontal="center"/>
    </xf>
    <xf numFmtId="9" fontId="20" fillId="29" borderId="67" xfId="45" applyFont="1" applyFill="1" applyBorder="1" applyAlignment="1">
      <alignment horizontal="center"/>
    </xf>
    <xf numFmtId="3" fontId="20" fillId="24" borderId="67" xfId="0" applyNumberFormat="1" applyFont="1" applyFill="1" applyBorder="1" applyAlignment="1">
      <alignment horizontal="center"/>
    </xf>
    <xf numFmtId="3" fontId="20" fillId="0" borderId="67" xfId="0" applyNumberFormat="1" applyFont="1" applyBorder="1" applyAlignment="1">
      <alignment horizontal="center"/>
    </xf>
    <xf numFmtId="9" fontId="20" fillId="29" borderId="93" xfId="45" applyFont="1" applyFill="1" applyBorder="1" applyAlignment="1">
      <alignment horizontal="center"/>
    </xf>
    <xf numFmtId="43" fontId="54" fillId="24" borderId="53" xfId="36" applyFont="1" applyFill="1" applyBorder="1" applyAlignment="1">
      <alignment horizontal="center" vertical="center"/>
    </xf>
    <xf numFmtId="43" fontId="54" fillId="24" borderId="66" xfId="36" applyFont="1" applyFill="1" applyBorder="1" applyAlignment="1">
      <alignment horizontal="center" vertical="center"/>
    </xf>
    <xf numFmtId="170" fontId="48" fillId="0" borderId="44" xfId="36" applyNumberFormat="1" applyFont="1" applyFill="1" applyBorder="1" applyAlignment="1">
      <alignment horizontal="center"/>
    </xf>
    <xf numFmtId="170" fontId="48" fillId="0" borderId="45" xfId="36" applyNumberFormat="1" applyFont="1" applyFill="1" applyBorder="1" applyAlignment="1">
      <alignment horizontal="center"/>
    </xf>
    <xf numFmtId="170" fontId="48" fillId="0" borderId="53" xfId="36" applyNumberFormat="1" applyFont="1" applyFill="1" applyBorder="1" applyAlignment="1">
      <alignment horizontal="center"/>
    </xf>
    <xf numFmtId="170" fontId="48" fillId="0" borderId="54" xfId="36" applyNumberFormat="1" applyFont="1" applyFill="1" applyBorder="1" applyAlignment="1">
      <alignment horizontal="center"/>
    </xf>
    <xf numFmtId="0" fontId="0" fillId="29" borderId="98" xfId="0" applyNumberFormat="1" applyFill="1" applyBorder="1" applyAlignment="1">
      <alignment horizontal="center" vertical="center"/>
    </xf>
    <xf numFmtId="43" fontId="0" fillId="29" borderId="41" xfId="0" applyNumberFormat="1" applyFill="1" applyBorder="1" applyAlignment="1">
      <alignment horizontal="center" vertical="center"/>
    </xf>
    <xf numFmtId="3" fontId="20" fillId="24" borderId="44" xfId="36" applyNumberFormat="1" applyFont="1" applyFill="1" applyBorder="1" applyAlignment="1">
      <alignment horizontal="center" vertical="center"/>
    </xf>
    <xf numFmtId="3" fontId="20" fillId="24" borderId="67" xfId="36" applyNumberFormat="1" applyFont="1" applyFill="1" applyBorder="1" applyAlignment="1">
      <alignment horizontal="center" vertical="center"/>
    </xf>
    <xf numFmtId="43" fontId="48" fillId="0" borderId="59" xfId="36" applyFont="1" applyFill="1" applyBorder="1" applyAlignment="1">
      <alignment horizontal="center"/>
    </xf>
    <xf numFmtId="43" fontId="48" fillId="0" borderId="60" xfId="36" applyFont="1" applyFill="1" applyBorder="1" applyAlignment="1">
      <alignment horizontal="center"/>
    </xf>
    <xf numFmtId="3" fontId="20" fillId="24" borderId="59" xfId="36" applyNumberFormat="1" applyFont="1" applyFill="1" applyBorder="1" applyAlignment="1">
      <alignment horizontal="center" vertical="center"/>
    </xf>
    <xf numFmtId="3" fontId="20" fillId="24" borderId="93" xfId="36" applyNumberFormat="1" applyFont="1" applyFill="1" applyBorder="1" applyAlignment="1">
      <alignment horizontal="center" vertical="center"/>
    </xf>
    <xf numFmtId="43" fontId="48" fillId="24" borderId="59" xfId="36" applyFont="1" applyFill="1" applyBorder="1" applyAlignment="1">
      <alignment horizontal="center"/>
    </xf>
    <xf numFmtId="43" fontId="48" fillId="24" borderId="60" xfId="36" applyFont="1" applyFill="1" applyBorder="1" applyAlignment="1">
      <alignment horizontal="center"/>
    </xf>
    <xf numFmtId="3" fontId="20" fillId="24" borderId="44" xfId="0" applyNumberFormat="1" applyFont="1" applyFill="1" applyBorder="1" applyAlignment="1">
      <alignment horizontal="center" vertical="center" wrapText="1"/>
    </xf>
    <xf numFmtId="3" fontId="20" fillId="24" borderId="67" xfId="0" applyNumberFormat="1" applyFont="1" applyFill="1" applyBorder="1" applyAlignment="1">
      <alignment horizontal="center" vertical="center" wrapText="1"/>
    </xf>
    <xf numFmtId="3" fontId="20" fillId="24" borderId="53" xfId="36" applyNumberFormat="1" applyFont="1" applyFill="1" applyBorder="1" applyAlignment="1">
      <alignment horizontal="center" vertical="center"/>
    </xf>
    <xf numFmtId="3" fontId="20" fillId="24" borderId="66" xfId="36" applyNumberFormat="1" applyFont="1" applyFill="1" applyBorder="1" applyAlignment="1">
      <alignment horizontal="center" vertical="center"/>
    </xf>
    <xf numFmtId="43" fontId="48" fillId="0" borderId="53" xfId="36" applyFont="1" applyFill="1" applyBorder="1" applyAlignment="1">
      <alignment horizontal="center" vertical="center"/>
    </xf>
    <xf numFmtId="43" fontId="48" fillId="0" borderId="54" xfId="36" applyFont="1" applyFill="1" applyBorder="1" applyAlignment="1">
      <alignment horizontal="center" vertical="center"/>
    </xf>
    <xf numFmtId="170" fontId="48" fillId="24" borderId="44" xfId="36" applyNumberFormat="1" applyFont="1" applyFill="1" applyBorder="1" applyAlignment="1">
      <alignment horizontal="center"/>
    </xf>
    <xf numFmtId="170" fontId="48" fillId="24" borderId="45" xfId="36" applyNumberFormat="1" applyFont="1" applyFill="1" applyBorder="1" applyAlignment="1">
      <alignment horizontal="center"/>
    </xf>
    <xf numFmtId="43" fontId="48" fillId="24" borderId="61" xfId="36" applyFont="1" applyFill="1" applyBorder="1" applyAlignment="1">
      <alignment horizontal="center" vertical="center"/>
    </xf>
    <xf numFmtId="43" fontId="0" fillId="24" borderId="59" xfId="36" applyFont="1" applyFill="1" applyBorder="1" applyAlignment="1">
      <alignment horizontal="center"/>
    </xf>
    <xf numFmtId="43" fontId="0" fillId="24" borderId="60" xfId="36" applyFont="1" applyFill="1" applyBorder="1" applyAlignment="1">
      <alignment horizontal="center"/>
    </xf>
    <xf numFmtId="0" fontId="26" fillId="24" borderId="67" xfId="0" applyFont="1" applyFill="1" applyBorder="1" applyAlignment="1">
      <alignment horizontal="right" vertical="center" wrapText="1"/>
    </xf>
    <xf numFmtId="43" fontId="20" fillId="29" borderId="41" xfId="0" applyNumberFormat="1" applyFont="1" applyFill="1" applyBorder="1" applyAlignment="1"/>
    <xf numFmtId="43" fontId="1" fillId="24" borderId="53" xfId="36" applyFont="1" applyFill="1" applyBorder="1" applyAlignment="1">
      <alignment horizontal="center" vertical="center"/>
    </xf>
    <xf numFmtId="43" fontId="1" fillId="24" borderId="61" xfId="36" applyFont="1" applyFill="1" applyBorder="1" applyAlignment="1">
      <alignment horizontal="center" vertical="center"/>
    </xf>
    <xf numFmtId="4" fontId="20" fillId="28" borderId="42" xfId="0" applyNumberFormat="1" applyFont="1" applyFill="1" applyBorder="1" applyAlignment="1">
      <alignment horizontal="center" vertical="center" wrapText="1"/>
    </xf>
    <xf numFmtId="4" fontId="20" fillId="28" borderId="37" xfId="0" applyNumberFormat="1" applyFont="1" applyFill="1" applyBorder="1" applyAlignment="1">
      <alignment horizontal="center" vertical="center" wrapText="1"/>
    </xf>
    <xf numFmtId="43" fontId="1" fillId="24" borderId="54" xfId="36" applyFont="1" applyFill="1" applyBorder="1" applyAlignment="1">
      <alignment horizontal="center" vertical="center"/>
    </xf>
    <xf numFmtId="170" fontId="20" fillId="24" borderId="45" xfId="36" applyNumberFormat="1" applyFont="1" applyFill="1" applyBorder="1" applyAlignment="1">
      <alignment horizontal="center"/>
    </xf>
    <xf numFmtId="165" fontId="54" fillId="24" borderId="44" xfId="0" applyNumberFormat="1" applyFont="1" applyFill="1" applyBorder="1" applyAlignment="1">
      <alignment horizontal="right" vertical="center"/>
    </xf>
    <xf numFmtId="165" fontId="54" fillId="24" borderId="67" xfId="0" applyNumberFormat="1" applyFont="1" applyFill="1" applyBorder="1" applyAlignment="1">
      <alignment horizontal="right" vertical="center"/>
    </xf>
    <xf numFmtId="170" fontId="20" fillId="24" borderId="54" xfId="36" applyNumberFormat="1" applyFont="1" applyFill="1" applyBorder="1" applyAlignment="1">
      <alignment horizontal="center"/>
    </xf>
    <xf numFmtId="0" fontId="20" fillId="24" borderId="66" xfId="0" applyFont="1" applyFill="1" applyBorder="1" applyAlignment="1">
      <alignment horizontal="center" vertical="center"/>
    </xf>
    <xf numFmtId="165" fontId="57" fillId="24" borderId="44" xfId="0" applyNumberFormat="1" applyFont="1" applyFill="1" applyBorder="1" applyAlignment="1">
      <alignment horizontal="right" vertical="center"/>
    </xf>
    <xf numFmtId="165" fontId="57" fillId="24" borderId="67" xfId="0" applyNumberFormat="1" applyFont="1" applyFill="1" applyBorder="1" applyAlignment="1">
      <alignment horizontal="right" vertical="center"/>
    </xf>
    <xf numFmtId="2" fontId="20" fillId="29" borderId="54" xfId="0" applyNumberFormat="1" applyFont="1" applyFill="1" applyBorder="1" applyAlignment="1">
      <alignment horizontal="center"/>
    </xf>
    <xf numFmtId="0" fontId="20" fillId="24" borderId="67" xfId="0" applyFont="1" applyFill="1" applyBorder="1" applyAlignment="1">
      <alignment horizontal="center" vertical="center"/>
    </xf>
    <xf numFmtId="165" fontId="54" fillId="24" borderId="44" xfId="0" applyNumberFormat="1" applyFont="1" applyFill="1" applyBorder="1" applyAlignment="1">
      <alignment horizontal="center" vertical="center" wrapText="1"/>
    </xf>
    <xf numFmtId="165" fontId="54" fillId="24" borderId="45" xfId="0" applyNumberFormat="1" applyFont="1" applyFill="1" applyBorder="1" applyAlignment="1">
      <alignment horizontal="center" vertical="center" wrapText="1"/>
    </xf>
    <xf numFmtId="165" fontId="54" fillId="24" borderId="44" xfId="0" applyNumberFormat="1" applyFont="1" applyFill="1" applyBorder="1" applyAlignment="1">
      <alignment horizontal="center" vertical="center"/>
    </xf>
    <xf numFmtId="165" fontId="54" fillId="24" borderId="67" xfId="0" applyNumberFormat="1" applyFont="1" applyFill="1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125" xfId="0" applyBorder="1" applyAlignment="1">
      <alignment horizontal="center" vertical="center"/>
    </xf>
    <xf numFmtId="0" fontId="0" fillId="0" borderId="109" xfId="0" applyBorder="1" applyAlignment="1">
      <alignment horizontal="center" vertical="center"/>
    </xf>
    <xf numFmtId="0" fontId="0" fillId="0" borderId="122" xfId="0" applyBorder="1" applyAlignment="1">
      <alignment horizontal="center" vertical="center"/>
    </xf>
    <xf numFmtId="0" fontId="0" fillId="0" borderId="123" xfId="0" applyBorder="1" applyAlignment="1">
      <alignment horizontal="center" vertical="center"/>
    </xf>
    <xf numFmtId="0" fontId="20" fillId="0" borderId="44" xfId="0" applyFont="1" applyBorder="1" applyAlignment="1">
      <alignment horizontal="center" vertical="center"/>
    </xf>
    <xf numFmtId="0" fontId="20" fillId="0" borderId="45" xfId="0" applyFont="1" applyBorder="1" applyAlignment="1">
      <alignment horizontal="center" vertical="center"/>
    </xf>
    <xf numFmtId="0" fontId="20" fillId="0" borderId="125" xfId="0" applyFont="1" applyBorder="1" applyAlignment="1">
      <alignment horizontal="center" vertical="center"/>
    </xf>
    <xf numFmtId="0" fontId="20" fillId="0" borderId="109" xfId="0" applyFont="1" applyBorder="1" applyAlignment="1">
      <alignment horizontal="center" vertical="center"/>
    </xf>
    <xf numFmtId="0" fontId="20" fillId="0" borderId="122" xfId="0" applyFont="1" applyBorder="1" applyAlignment="1">
      <alignment horizontal="center" vertical="center"/>
    </xf>
    <xf numFmtId="0" fontId="20" fillId="0" borderId="123" xfId="0" applyFont="1" applyBorder="1" applyAlignment="1">
      <alignment horizontal="center" vertical="center"/>
    </xf>
    <xf numFmtId="0" fontId="0" fillId="0" borderId="124" xfId="0" applyBorder="1" applyAlignment="1">
      <alignment horizontal="center" vertical="center"/>
    </xf>
    <xf numFmtId="0" fontId="0" fillId="0" borderId="112" xfId="0" applyBorder="1" applyAlignment="1">
      <alignment horizontal="center" vertical="center"/>
    </xf>
    <xf numFmtId="4" fontId="20" fillId="24" borderId="60" xfId="0" applyNumberFormat="1" applyFont="1" applyFill="1" applyBorder="1" applyAlignment="1">
      <alignment horizontal="center" vertical="center"/>
    </xf>
    <xf numFmtId="0" fontId="20" fillId="0" borderId="124" xfId="0" applyFont="1" applyBorder="1" applyAlignment="1">
      <alignment horizontal="center" vertical="center"/>
    </xf>
    <xf numFmtId="0" fontId="20" fillId="0" borderId="112" xfId="0" applyFont="1" applyBorder="1" applyAlignment="1">
      <alignment horizontal="center" vertical="center"/>
    </xf>
    <xf numFmtId="43" fontId="55" fillId="29" borderId="98" xfId="0" applyNumberFormat="1" applyFont="1" applyFill="1" applyBorder="1" applyAlignment="1">
      <alignment horizontal="center" vertical="center"/>
    </xf>
    <xf numFmtId="43" fontId="55" fillId="29" borderId="99" xfId="0" applyNumberFormat="1" applyFont="1" applyFill="1" applyBorder="1" applyAlignment="1">
      <alignment horizontal="center" vertical="center"/>
    </xf>
    <xf numFmtId="43" fontId="54" fillId="29" borderId="98" xfId="0" applyNumberFormat="1" applyFont="1" applyFill="1" applyBorder="1" applyAlignment="1"/>
    <xf numFmtId="43" fontId="54" fillId="29" borderId="41" xfId="0" applyNumberFormat="1" applyFont="1" applyFill="1" applyBorder="1" applyAlignment="1"/>
    <xf numFmtId="3" fontId="1" fillId="24" borderId="44" xfId="0" applyNumberFormat="1" applyFont="1" applyFill="1" applyBorder="1" applyAlignment="1">
      <alignment horizontal="center"/>
    </xf>
    <xf numFmtId="3" fontId="1" fillId="24" borderId="45" xfId="0" applyNumberFormat="1" applyFont="1" applyFill="1" applyBorder="1" applyAlignment="1">
      <alignment horizontal="center"/>
    </xf>
    <xf numFmtId="1" fontId="20" fillId="25" borderId="59" xfId="0" applyNumberFormat="1" applyFont="1" applyFill="1" applyBorder="1" applyAlignment="1">
      <alignment horizontal="center"/>
    </xf>
    <xf numFmtId="1" fontId="20" fillId="25" borderId="60" xfId="0" applyNumberFormat="1" applyFont="1" applyFill="1" applyBorder="1" applyAlignment="1">
      <alignment horizontal="center"/>
    </xf>
    <xf numFmtId="1" fontId="20" fillId="25" borderId="93" xfId="0" applyNumberFormat="1" applyFont="1" applyFill="1" applyBorder="1" applyAlignment="1">
      <alignment horizontal="center"/>
    </xf>
    <xf numFmtId="170" fontId="58" fillId="24" borderId="59" xfId="36" applyNumberFormat="1" applyFont="1" applyFill="1" applyBorder="1" applyAlignment="1">
      <alignment horizontal="center"/>
    </xf>
    <xf numFmtId="170" fontId="58" fillId="24" borderId="60" xfId="36" applyNumberFormat="1" applyFont="1" applyFill="1" applyBorder="1" applyAlignment="1">
      <alignment horizontal="center"/>
    </xf>
    <xf numFmtId="170" fontId="54" fillId="24" borderId="59" xfId="36" applyNumberFormat="1" applyFont="1" applyFill="1" applyBorder="1" applyAlignment="1">
      <alignment horizontal="center"/>
    </xf>
    <xf numFmtId="170" fontId="54" fillId="24" borderId="93" xfId="36" applyNumberFormat="1" applyFont="1" applyFill="1" applyBorder="1" applyAlignment="1">
      <alignment horizontal="center"/>
    </xf>
    <xf numFmtId="6" fontId="54" fillId="24" borderId="45" xfId="0" applyNumberFormat="1" applyFont="1" applyFill="1" applyBorder="1" applyAlignment="1">
      <alignment horizontal="center" vertical="center" wrapText="1"/>
    </xf>
    <xf numFmtId="6" fontId="54" fillId="24" borderId="67" xfId="0" applyNumberFormat="1" applyFont="1" applyFill="1" applyBorder="1" applyAlignment="1">
      <alignment horizontal="center" vertical="center" wrapText="1"/>
    </xf>
    <xf numFmtId="0" fontId="0" fillId="0" borderId="98" xfId="0" applyBorder="1" applyAlignment="1">
      <alignment horizontal="center"/>
    </xf>
    <xf numFmtId="0" fontId="0" fillId="0" borderId="99" xfId="0" applyBorder="1" applyAlignment="1">
      <alignment horizontal="center"/>
    </xf>
    <xf numFmtId="0" fontId="20" fillId="0" borderId="41" xfId="0" applyFont="1" applyBorder="1" applyAlignment="1">
      <alignment horizontal="center"/>
    </xf>
    <xf numFmtId="43" fontId="20" fillId="25" borderId="59" xfId="36" applyFont="1" applyFill="1" applyBorder="1" applyAlignment="1">
      <alignment horizontal="center"/>
    </xf>
    <xf numFmtId="43" fontId="20" fillId="25" borderId="60" xfId="36" applyFont="1" applyFill="1" applyBorder="1" applyAlignment="1">
      <alignment horizontal="center"/>
    </xf>
    <xf numFmtId="43" fontId="0" fillId="24" borderId="44" xfId="36" applyFont="1" applyFill="1" applyBorder="1" applyAlignment="1">
      <alignment horizontal="center"/>
    </xf>
    <xf numFmtId="43" fontId="0" fillId="24" borderId="45" xfId="36" applyFont="1" applyFill="1" applyBorder="1" applyAlignment="1">
      <alignment horizontal="center"/>
    </xf>
    <xf numFmtId="43" fontId="0" fillId="24" borderId="122" xfId="36" applyFont="1" applyFill="1" applyBorder="1" applyAlignment="1">
      <alignment horizontal="center"/>
    </xf>
    <xf numFmtId="43" fontId="0" fillId="24" borderId="123" xfId="36" applyFont="1" applyFill="1" applyBorder="1" applyAlignment="1">
      <alignment horizontal="center"/>
    </xf>
    <xf numFmtId="43" fontId="0" fillId="0" borderId="44" xfId="36" applyFont="1" applyBorder="1" applyAlignment="1">
      <alignment horizontal="center"/>
    </xf>
    <xf numFmtId="43" fontId="0" fillId="0" borderId="45" xfId="36" applyFont="1" applyBorder="1" applyAlignment="1">
      <alignment horizontal="center"/>
    </xf>
    <xf numFmtId="6" fontId="33" fillId="24" borderId="44" xfId="0" applyNumberFormat="1" applyFont="1" applyFill="1" applyBorder="1" applyAlignment="1">
      <alignment horizontal="center" vertical="center" wrapText="1"/>
    </xf>
    <xf numFmtId="0" fontId="33" fillId="24" borderId="45" xfId="0" applyFont="1" applyFill="1" applyBorder="1" applyAlignment="1">
      <alignment horizontal="center" vertical="center" wrapText="1"/>
    </xf>
    <xf numFmtId="0" fontId="31" fillId="25" borderId="59" xfId="0" applyFont="1" applyFill="1" applyBorder="1" applyAlignment="1">
      <alignment horizontal="center" vertical="center"/>
    </xf>
    <xf numFmtId="0" fontId="31" fillId="25" borderId="60" xfId="0" applyFont="1" applyFill="1" applyBorder="1" applyAlignment="1">
      <alignment horizontal="center" vertical="center"/>
    </xf>
    <xf numFmtId="6" fontId="31" fillId="24" borderId="44" xfId="0" applyNumberFormat="1" applyFont="1" applyFill="1" applyBorder="1" applyAlignment="1">
      <alignment horizontal="center" vertical="center" wrapText="1"/>
    </xf>
    <xf numFmtId="0" fontId="31" fillId="24" borderId="45" xfId="0" applyFont="1" applyFill="1" applyBorder="1" applyAlignment="1">
      <alignment horizontal="center" vertical="center" wrapText="1"/>
    </xf>
    <xf numFmtId="6" fontId="33" fillId="24" borderId="45" xfId="0" applyNumberFormat="1" applyFont="1" applyFill="1" applyBorder="1" applyAlignment="1">
      <alignment horizontal="center" vertical="center" wrapText="1"/>
    </xf>
    <xf numFmtId="0" fontId="32" fillId="24" borderId="44" xfId="0" applyFont="1" applyFill="1" applyBorder="1" applyAlignment="1">
      <alignment horizontal="right" vertical="center"/>
    </xf>
    <xf numFmtId="0" fontId="32" fillId="24" borderId="45" xfId="0" applyFont="1" applyFill="1" applyBorder="1" applyAlignment="1">
      <alignment horizontal="right" vertical="center"/>
    </xf>
    <xf numFmtId="0" fontId="31" fillId="24" borderId="44" xfId="0" applyFont="1" applyFill="1" applyBorder="1" applyAlignment="1">
      <alignment horizontal="center" vertical="center"/>
    </xf>
    <xf numFmtId="0" fontId="31" fillId="24" borderId="45" xfId="0" applyFont="1" applyFill="1" applyBorder="1" applyAlignment="1">
      <alignment horizontal="center" vertical="center"/>
    </xf>
    <xf numFmtId="0" fontId="31" fillId="24" borderId="53" xfId="0" applyFont="1" applyFill="1" applyBorder="1" applyAlignment="1">
      <alignment horizontal="center" vertical="center"/>
    </xf>
    <xf numFmtId="0" fontId="31" fillId="24" borderId="54" xfId="0" applyFont="1" applyFill="1" applyBorder="1" applyAlignment="1">
      <alignment horizontal="center" vertical="center"/>
    </xf>
    <xf numFmtId="0" fontId="0" fillId="0" borderId="92" xfId="0" applyBorder="1" applyAlignment="1">
      <alignment horizontal="center" vertical="center"/>
    </xf>
    <xf numFmtId="0" fontId="0" fillId="0" borderId="100" xfId="0" applyBorder="1" applyAlignment="1">
      <alignment horizontal="center" vertical="center"/>
    </xf>
    <xf numFmtId="4" fontId="10" fillId="28" borderId="124" xfId="0" applyNumberFormat="1" applyFont="1" applyFill="1" applyBorder="1" applyAlignment="1">
      <alignment horizontal="center" vertical="center" wrapText="1"/>
    </xf>
    <xf numFmtId="4" fontId="10" fillId="28" borderId="112" xfId="0" applyNumberFormat="1" applyFont="1" applyFill="1" applyBorder="1" applyAlignment="1">
      <alignment horizontal="center" vertical="center" wrapText="1"/>
    </xf>
    <xf numFmtId="4" fontId="10" fillId="28" borderId="135" xfId="0" applyNumberFormat="1" applyFont="1" applyFill="1" applyBorder="1" applyAlignment="1">
      <alignment horizontal="center" vertical="center" wrapText="1"/>
    </xf>
    <xf numFmtId="4" fontId="10" fillId="28" borderId="113" xfId="0" applyNumberFormat="1" applyFont="1" applyFill="1" applyBorder="1" applyAlignment="1">
      <alignment horizontal="center" vertical="center" wrapText="1"/>
    </xf>
    <xf numFmtId="4" fontId="29" fillId="28" borderId="124" xfId="0" applyNumberFormat="1" applyFont="1" applyFill="1" applyBorder="1" applyAlignment="1">
      <alignment horizontal="center" vertical="center" wrapText="1"/>
    </xf>
    <xf numFmtId="4" fontId="29" fillId="28" borderId="112" xfId="0" applyNumberFormat="1" applyFont="1" applyFill="1" applyBorder="1" applyAlignment="1">
      <alignment horizontal="center" vertical="center" wrapText="1"/>
    </xf>
    <xf numFmtId="4" fontId="29" fillId="28" borderId="135" xfId="0" applyNumberFormat="1" applyFont="1" applyFill="1" applyBorder="1" applyAlignment="1">
      <alignment horizontal="center" vertical="center" wrapText="1"/>
    </xf>
    <xf numFmtId="4" fontId="29" fillId="28" borderId="113" xfId="0" applyNumberFormat="1" applyFont="1" applyFill="1" applyBorder="1" applyAlignment="1">
      <alignment horizontal="center" vertical="center" wrapText="1"/>
    </xf>
    <xf numFmtId="170" fontId="37" fillId="33" borderId="44" xfId="36" applyNumberFormat="1" applyFont="1" applyFill="1" applyBorder="1" applyAlignment="1">
      <alignment horizontal="center" vertical="center"/>
    </xf>
    <xf numFmtId="170" fontId="37" fillId="33" borderId="45" xfId="36" applyNumberFormat="1" applyFont="1" applyFill="1" applyBorder="1" applyAlignment="1">
      <alignment horizontal="center" vertical="center"/>
    </xf>
    <xf numFmtId="170" fontId="37" fillId="33" borderId="43" xfId="36" applyNumberFormat="1" applyFont="1" applyFill="1" applyBorder="1" applyAlignment="1">
      <alignment horizontal="center" vertical="center"/>
    </xf>
    <xf numFmtId="170" fontId="37" fillId="33" borderId="136" xfId="36" applyNumberFormat="1" applyFont="1" applyFill="1" applyBorder="1" applyAlignment="1">
      <alignment horizontal="center" vertical="center"/>
    </xf>
    <xf numFmtId="170" fontId="23" fillId="33" borderId="101" xfId="36" applyNumberFormat="1" applyFont="1" applyFill="1" applyBorder="1" applyAlignment="1">
      <alignment horizontal="center" vertical="center"/>
    </xf>
    <xf numFmtId="166" fontId="27" fillId="24" borderId="44" xfId="0" applyNumberFormat="1" applyFont="1" applyFill="1" applyBorder="1" applyAlignment="1">
      <alignment horizontal="center" vertical="center" wrapText="1"/>
    </xf>
    <xf numFmtId="166" fontId="27" fillId="24" borderId="45" xfId="0" applyNumberFormat="1" applyFont="1" applyFill="1" applyBorder="1" applyAlignment="1">
      <alignment horizontal="center" vertical="center" wrapText="1"/>
    </xf>
    <xf numFmtId="166" fontId="20" fillId="24" borderId="44" xfId="0" applyNumberFormat="1" applyFont="1" applyFill="1" applyBorder="1" applyAlignment="1">
      <alignment horizontal="center" vertical="center" wrapText="1"/>
    </xf>
    <xf numFmtId="166" fontId="20" fillId="24" borderId="45" xfId="0" applyNumberFormat="1" applyFont="1" applyFill="1" applyBorder="1" applyAlignment="1">
      <alignment horizontal="center" vertical="center" wrapText="1"/>
    </xf>
    <xf numFmtId="165" fontId="27" fillId="24" borderId="44" xfId="0" applyNumberFormat="1" applyFont="1" applyFill="1" applyBorder="1" applyAlignment="1">
      <alignment horizontal="center" vertical="center" wrapText="1"/>
    </xf>
    <xf numFmtId="165" fontId="27" fillId="24" borderId="45" xfId="0" applyNumberFormat="1" applyFont="1" applyFill="1" applyBorder="1" applyAlignment="1">
      <alignment horizontal="center" vertical="center" wrapText="1"/>
    </xf>
    <xf numFmtId="170" fontId="23" fillId="33" borderId="51" xfId="36" applyNumberFormat="1" applyFont="1" applyFill="1" applyBorder="1" applyAlignment="1">
      <alignment horizontal="center" vertical="center"/>
    </xf>
    <xf numFmtId="0" fontId="1" fillId="24" borderId="44" xfId="0" applyFont="1" applyFill="1" applyBorder="1" applyAlignment="1">
      <alignment horizontal="center" vertical="center"/>
    </xf>
    <xf numFmtId="0" fontId="1" fillId="24" borderId="45" xfId="0" applyFont="1" applyFill="1" applyBorder="1" applyAlignment="1">
      <alignment horizontal="center" vertical="center"/>
    </xf>
    <xf numFmtId="4" fontId="23" fillId="24" borderId="53" xfId="0" applyNumberFormat="1" applyFont="1" applyFill="1" applyBorder="1" applyAlignment="1">
      <alignment horizontal="center" vertical="center"/>
    </xf>
    <xf numFmtId="4" fontId="23" fillId="24" borderId="54" xfId="0" applyNumberFormat="1" applyFont="1" applyFill="1" applyBorder="1" applyAlignment="1">
      <alignment horizontal="center" vertical="center"/>
    </xf>
    <xf numFmtId="0" fontId="27" fillId="24" borderId="44" xfId="0" applyFont="1" applyFill="1" applyBorder="1" applyAlignment="1">
      <alignment horizontal="right" vertical="center"/>
    </xf>
    <xf numFmtId="0" fontId="27" fillId="24" borderId="45" xfId="0" applyFont="1" applyFill="1" applyBorder="1" applyAlignment="1">
      <alignment horizontal="right" vertical="center"/>
    </xf>
    <xf numFmtId="0" fontId="20" fillId="25" borderId="59" xfId="0" applyFont="1" applyFill="1" applyBorder="1" applyAlignment="1">
      <alignment horizontal="center" vertical="center"/>
    </xf>
    <xf numFmtId="0" fontId="20" fillId="25" borderId="60" xfId="0" applyFont="1" applyFill="1" applyBorder="1" applyAlignment="1">
      <alignment horizontal="center" vertical="center"/>
    </xf>
    <xf numFmtId="4" fontId="23" fillId="24" borderId="140" xfId="0" applyNumberFormat="1" applyFont="1" applyFill="1" applyBorder="1" applyAlignment="1">
      <alignment horizontal="center" vertical="center"/>
    </xf>
    <xf numFmtId="4" fontId="23" fillId="24" borderId="141" xfId="0" applyNumberFormat="1" applyFont="1" applyFill="1" applyBorder="1" applyAlignment="1">
      <alignment horizontal="center" vertical="center"/>
    </xf>
    <xf numFmtId="4" fontId="23" fillId="24" borderId="136" xfId="0" applyNumberFormat="1" applyFont="1" applyFill="1" applyBorder="1" applyAlignment="1">
      <alignment horizontal="center" vertical="center"/>
    </xf>
    <xf numFmtId="4" fontId="23" fillId="24" borderId="139" xfId="0" applyNumberFormat="1" applyFont="1" applyFill="1" applyBorder="1" applyAlignment="1">
      <alignment horizontal="center" vertical="center"/>
    </xf>
    <xf numFmtId="0" fontId="1" fillId="24" borderId="53" xfId="0" applyFont="1" applyFill="1" applyBorder="1" applyAlignment="1">
      <alignment horizontal="center" vertical="center"/>
    </xf>
    <xf numFmtId="0" fontId="1" fillId="24" borderId="54" xfId="0" applyFont="1" applyFill="1" applyBorder="1" applyAlignment="1">
      <alignment horizontal="center" vertical="center"/>
    </xf>
    <xf numFmtId="4" fontId="1" fillId="24" borderId="53" xfId="0" applyNumberFormat="1" applyFont="1" applyFill="1" applyBorder="1" applyAlignment="1">
      <alignment horizontal="center" vertical="center"/>
    </xf>
    <xf numFmtId="4" fontId="1" fillId="24" borderId="54" xfId="0" applyNumberFormat="1" applyFont="1" applyFill="1" applyBorder="1" applyAlignment="1">
      <alignment horizontal="center" vertical="center"/>
    </xf>
    <xf numFmtId="0" fontId="20" fillId="24" borderId="44" xfId="0" applyFont="1" applyFill="1" applyBorder="1" applyAlignment="1">
      <alignment horizontal="center" vertical="center"/>
    </xf>
    <xf numFmtId="0" fontId="20" fillId="24" borderId="53" xfId="0" applyFont="1" applyFill="1" applyBorder="1" applyAlignment="1">
      <alignment horizontal="center" vertical="center"/>
    </xf>
    <xf numFmtId="0" fontId="26" fillId="24" borderId="44" xfId="0" applyFont="1" applyFill="1" applyBorder="1" applyAlignment="1">
      <alignment horizontal="right" vertical="center"/>
    </xf>
    <xf numFmtId="0" fontId="26" fillId="24" borderId="67" xfId="0" applyFont="1" applyFill="1" applyBorder="1" applyAlignment="1">
      <alignment horizontal="right" vertical="center"/>
    </xf>
    <xf numFmtId="165" fontId="20" fillId="24" borderId="44" xfId="0" applyNumberFormat="1" applyFont="1" applyFill="1" applyBorder="1" applyAlignment="1">
      <alignment horizontal="center" vertical="center"/>
    </xf>
    <xf numFmtId="165" fontId="20" fillId="24" borderId="67" xfId="0" applyNumberFormat="1" applyFont="1" applyFill="1" applyBorder="1" applyAlignment="1">
      <alignment horizontal="center" vertical="center"/>
    </xf>
    <xf numFmtId="0" fontId="20" fillId="25" borderId="93" xfId="0" applyFont="1" applyFill="1" applyBorder="1" applyAlignment="1">
      <alignment horizontal="center" vertical="center"/>
    </xf>
    <xf numFmtId="170" fontId="20" fillId="24" borderId="59" xfId="36" applyNumberFormat="1" applyFont="1" applyFill="1" applyBorder="1" applyAlignment="1">
      <alignment horizontal="center"/>
    </xf>
    <xf numFmtId="170" fontId="20" fillId="24" borderId="93" xfId="36" applyNumberFormat="1" applyFont="1" applyFill="1" applyBorder="1" applyAlignment="1">
      <alignment horizontal="center"/>
    </xf>
    <xf numFmtId="165" fontId="26" fillId="24" borderId="44" xfId="0" applyNumberFormat="1" applyFont="1" applyFill="1" applyBorder="1" applyAlignment="1">
      <alignment horizontal="right" vertical="center"/>
    </xf>
    <xf numFmtId="165" fontId="26" fillId="24" borderId="67" xfId="0" applyNumberFormat="1" applyFont="1" applyFill="1" applyBorder="1" applyAlignment="1">
      <alignment horizontal="right" vertical="center"/>
    </xf>
    <xf numFmtId="1" fontId="1" fillId="0" borderId="44" xfId="0" applyNumberFormat="1" applyFont="1" applyBorder="1" applyAlignment="1">
      <alignment horizontal="center" vertical="center"/>
    </xf>
    <xf numFmtId="1" fontId="1" fillId="0" borderId="45" xfId="0" applyNumberFormat="1" applyFont="1" applyBorder="1" applyAlignment="1">
      <alignment horizontal="center" vertical="center"/>
    </xf>
    <xf numFmtId="1" fontId="1" fillId="0" borderId="53" xfId="0" applyNumberFormat="1" applyFont="1" applyBorder="1" applyAlignment="1">
      <alignment horizontal="center" vertical="center"/>
    </xf>
    <xf numFmtId="1" fontId="1" fillId="0" borderId="54" xfId="0" applyNumberFormat="1" applyFont="1" applyBorder="1" applyAlignment="1">
      <alignment horizontal="center" vertical="center"/>
    </xf>
    <xf numFmtId="4" fontId="0" fillId="28" borderId="124" xfId="0" applyNumberFormat="1" applyFill="1" applyBorder="1" applyAlignment="1">
      <alignment horizontal="center" vertical="center" wrapText="1"/>
    </xf>
    <xf numFmtId="170" fontId="48" fillId="24" borderId="136" xfId="36" applyNumberFormat="1" applyFont="1" applyFill="1" applyBorder="1" applyAlignment="1">
      <alignment horizontal="center" vertical="center"/>
    </xf>
    <xf numFmtId="170" fontId="54" fillId="24" borderId="53" xfId="36" applyNumberFormat="1" applyFont="1" applyFill="1" applyBorder="1" applyAlignment="1">
      <alignment horizontal="center" vertical="center"/>
    </xf>
    <xf numFmtId="170" fontId="54" fillId="24" borderId="66" xfId="36" applyNumberFormat="1" applyFont="1" applyFill="1" applyBorder="1" applyAlignment="1">
      <alignment horizontal="center" vertical="center"/>
    </xf>
  </cellXfs>
  <cellStyles count="50">
    <cellStyle name="20 % - Accent1" xfId="1" builtinId="30" customBuiltin="1"/>
    <cellStyle name="20 % - Accent2" xfId="2" builtinId="34" customBuiltin="1"/>
    <cellStyle name="20 % - Accent3" xfId="3" builtinId="38" customBuiltin="1"/>
    <cellStyle name="20 % - Accent4" xfId="4" builtinId="42" customBuiltin="1"/>
    <cellStyle name="20 % - Accent5" xfId="5" builtinId="46" customBuiltin="1"/>
    <cellStyle name="20 % - Accent6" xfId="6" builtinId="50" customBuiltin="1"/>
    <cellStyle name="40 % - Accent1" xfId="7" builtinId="31" customBuiltin="1"/>
    <cellStyle name="40 % - Accent2" xfId="8" builtinId="35" customBuiltin="1"/>
    <cellStyle name="40 % - Accent3" xfId="9" builtinId="39" customBuiltin="1"/>
    <cellStyle name="40 % - Accent4" xfId="10" builtinId="43" customBuiltin="1"/>
    <cellStyle name="40 % - Accent5" xfId="11" builtinId="47" customBuiltin="1"/>
    <cellStyle name="40 % - Accent6" xfId="12" builtinId="51" customBuiltin="1"/>
    <cellStyle name="60 % - Accent1" xfId="13" builtinId="32" customBuiltin="1"/>
    <cellStyle name="60 % - Accent2" xfId="14" builtinId="36" customBuiltin="1"/>
    <cellStyle name="60 % - Accent3" xfId="15" builtinId="40" customBuiltin="1"/>
    <cellStyle name="60 % - Accent4" xfId="16" builtinId="44" customBuiltin="1"/>
    <cellStyle name="60 % - Accent5" xfId="17" builtinId="48" customBuiltin="1"/>
    <cellStyle name="60 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Avertissement" xfId="49" builtinId="11" customBuiltin="1"/>
    <cellStyle name="Calcul" xfId="26" builtinId="22" customBuiltin="1"/>
    <cellStyle name="Cellule liée" xfId="35" builtinId="24" customBuiltin="1"/>
    <cellStyle name="Commentaire" xfId="43" builtinId="10" customBuiltin="1"/>
    <cellStyle name="Entrée" xfId="34" builtinId="20" customBuiltin="1"/>
    <cellStyle name="Insatisfaisant" xfId="25" builtinId="27" customBuiltin="1"/>
    <cellStyle name="Milliers" xfId="36" builtinId="3"/>
    <cellStyle name="Milliers 2" xfId="37"/>
    <cellStyle name="Milliers 2 2" xfId="38"/>
    <cellStyle name="Neutre" xfId="39" builtinId="28" customBuiltin="1"/>
    <cellStyle name="Normal" xfId="0" builtinId="0"/>
    <cellStyle name="Normal 2" xfId="40"/>
    <cellStyle name="Normal 2 2" xfId="41"/>
    <cellStyle name="Normal 2_FORM INTERFACE" xfId="42"/>
    <cellStyle name="Pourcentage" xfId="45" builtinId="5"/>
    <cellStyle name="Pourcentage 2" xfId="46"/>
    <cellStyle name="Satisfaisant" xfId="29" builtinId="26" customBuiltin="1"/>
    <cellStyle name="Sortie" xfId="44" builtinId="21" customBuiltin="1"/>
    <cellStyle name="Texte explicatif" xfId="28" builtinId="53" customBuiltin="1"/>
    <cellStyle name="Titre" xfId="47" builtinId="15" customBuiltin="1"/>
    <cellStyle name="Titre 1" xfId="30" builtinId="16" customBuiltin="1"/>
    <cellStyle name="Titre 2" xfId="31" builtinId="17" customBuiltin="1"/>
    <cellStyle name="Titre 3" xfId="32" builtinId="18" customBuiltin="1"/>
    <cellStyle name="Titre 4" xfId="33" builtinId="19" customBuiltin="1"/>
    <cellStyle name="Total" xfId="48" builtinId="25" customBuiltin="1"/>
    <cellStyle name="Vérification" xfId="27" builtinId="23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CCCFF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1218408316162227E-2"/>
          <c:y val="6.7532553181505153E-2"/>
          <c:w val="0.56683680803988512"/>
          <c:h val="0.60000076095875732"/>
        </c:manualLayout>
      </c:layout>
      <c:barChart>
        <c:barDir val="col"/>
        <c:grouping val="clustered"/>
        <c:varyColors val="0"/>
        <c:ser>
          <c:idx val="0"/>
          <c:order val="0"/>
          <c:tx>
            <c:v>enseignants-chercheurs et doctorants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'tableaux recherche'!$B$3:$L$3</c:f>
              <c:strCache>
                <c:ptCount val="11"/>
                <c:pt idx="0">
                  <c:v>Pôle 1</c:v>
                </c:pt>
                <c:pt idx="1">
                  <c:v>Pôle 2</c:v>
                </c:pt>
                <c:pt idx="2">
                  <c:v>Pôle 3</c:v>
                </c:pt>
                <c:pt idx="3">
                  <c:v>Pôle 4</c:v>
                </c:pt>
                <c:pt idx="4">
                  <c:v>Pôle 5</c:v>
                </c:pt>
                <c:pt idx="5">
                  <c:v>Pôle 6</c:v>
                </c:pt>
                <c:pt idx="6">
                  <c:v>Pôle 7</c:v>
                </c:pt>
                <c:pt idx="7">
                  <c:v>Pôle 8</c:v>
                </c:pt>
                <c:pt idx="8">
                  <c:v>Pôle 9</c:v>
                </c:pt>
                <c:pt idx="9">
                  <c:v>Pôle 10</c:v>
                </c:pt>
                <c:pt idx="10">
                  <c:v>dépenses communes</c:v>
                </c:pt>
              </c:strCache>
            </c:strRef>
          </c:cat>
          <c:val>
            <c:numRef>
              <c:f>'tableaux recherche'!$B$4:$L$4</c:f>
              <c:numCache>
                <c:formatCode># ##0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ser>
          <c:idx val="1"/>
          <c:order val="1"/>
          <c:tx>
            <c:v>BIATOS soutien à la recherche</c:v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'tableaux recherche'!$B$6:$L$6</c:f>
              <c:numCache>
                <c:formatCode># ##0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6843904"/>
        <c:axId val="186845440"/>
      </c:barChart>
      <c:catAx>
        <c:axId val="186843904"/>
        <c:scaling>
          <c:orientation val="minMax"/>
        </c:scaling>
        <c:delete val="0"/>
        <c:axPos val="b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868454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86845440"/>
        <c:scaling>
          <c:orientation val="minMax"/>
        </c:scaling>
        <c:delete val="0"/>
        <c:axPos val="l"/>
        <c:numFmt formatCode="# 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86843904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7512690355329952"/>
          <c:y val="0.44010416666666669"/>
          <c:w val="0.2927241962774958"/>
          <c:h val="0.1979166666666666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7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1" l="0.75000000000000278" r="0.75000000000000278" t="1" header="0.49212598450000133" footer="0.4921259845000013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6051900112352272E-2"/>
          <c:y val="9.7744360902255981E-2"/>
          <c:w val="0.53883580292368916"/>
          <c:h val="0.78195488721804562"/>
        </c:manualLayout>
      </c:layout>
      <c:bubbleChart>
        <c:varyColors val="0"/>
        <c:ser>
          <c:idx val="0"/>
          <c:order val="0"/>
          <c:tx>
            <c:v>dépenses directes par étudiant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xVal>
            <c:numRef>
              <c:f>'tableaux formation'!$E$85:$E$91</c:f>
              <c:numCache>
                <c:formatCode># ##0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xVal>
          <c:yVal>
            <c:numRef>
              <c:f>'tableaux formation'!$B$85:$B$91</c:f>
              <c:numCache>
                <c:formatCode># ##0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yVal>
          <c:bubbleSize>
            <c:numRef>
              <c:f>'tableaux formation'!$D$85:$D$91</c:f>
              <c:numCache>
                <c:formatCode># ##0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bubbleSize>
          <c:bubble3D val="0"/>
        </c:ser>
        <c:ser>
          <c:idx val="1"/>
          <c:order val="1"/>
          <c:tx>
            <c:v>recettes directes par enseignant-chercheur et enseignant</c:v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xVal>
            <c:numRef>
              <c:f>'tableaux formation'!$E$33:$E$39</c:f>
              <c:numCache>
                <c:formatCode># ##0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xVal>
          <c:yVal>
            <c:numRef>
              <c:f>'tableaux formation'!$B$33:$B$39</c:f>
              <c:numCache>
                <c:formatCode># ##0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yVal>
          <c:bubbleSize>
            <c:numRef>
              <c:f>'tableaux formation'!$B$33:$B$39</c:f>
              <c:numCache>
                <c:formatCode># ##0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bubbleSize>
          <c:bubble3D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bubbleScale val="100"/>
        <c:showNegBubbles val="0"/>
        <c:axId val="191130624"/>
        <c:axId val="191136512"/>
      </c:bubbleChart>
      <c:valAx>
        <c:axId val="191130624"/>
        <c:scaling>
          <c:orientation val="minMax"/>
        </c:scaling>
        <c:delete val="0"/>
        <c:axPos val="b"/>
        <c:numFmt formatCode="# 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333333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91136512"/>
        <c:crosses val="autoZero"/>
        <c:crossBetween val="midCat"/>
      </c:valAx>
      <c:valAx>
        <c:axId val="19113651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 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91130624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66828478964401294"/>
          <c:y val="0.21212121212121213"/>
          <c:w val="0.99029126213592233"/>
          <c:h val="0.8181818181818182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1" l="0.750000000000002" r="0.750000000000002" t="1" header="0.49212598450000095" footer="0.4921259845000009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812316400429208"/>
          <c:y val="9.1872950034766393E-2"/>
          <c:w val="0.48705578582591691"/>
          <c:h val="0.81978940031022363"/>
        </c:manualLayout>
      </c:layout>
      <c:bubbleChart>
        <c:varyColors val="0"/>
        <c:ser>
          <c:idx val="0"/>
          <c:order val="0"/>
          <c:tx>
            <c:v>potentiel enseignant sur charge d'enseignement réelle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xVal>
            <c:numRef>
              <c:f>'tableaux formation'!$B$77:$H$77</c:f>
              <c:numCache>
                <c:formatCode>0,0%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xVal>
          <c:yVal>
            <c:numRef>
              <c:f>'tableaux formation'!$B$69:$H$69</c:f>
              <c:numCache>
                <c:formatCode># ##0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yVal>
          <c:bubbleSize>
            <c:numRef>
              <c:f>'tableaux formation'!$B$69:$H$69</c:f>
              <c:numCache>
                <c:formatCode># ##0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bubbleSize>
          <c:bubble3D val="0"/>
        </c:ser>
        <c:ser>
          <c:idx val="1"/>
          <c:order val="1"/>
          <c:tx>
            <c:v>taux de réalisation des enseignements</c:v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xVal>
            <c:numRef>
              <c:f>'tableaux formation'!$B$78:$H$78</c:f>
              <c:numCache>
                <c:formatCode>0,0%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xVal>
          <c:yVal>
            <c:numRef>
              <c:f>'tableaux formation'!$B$69:$H$69</c:f>
              <c:numCache>
                <c:formatCode># ##0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yVal>
          <c:bubbleSize>
            <c:numRef>
              <c:f>'tableaux formation'!$B$69:$H$69</c:f>
              <c:numCache>
                <c:formatCode># ##0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bubbleSize>
          <c:bubble3D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bubbleScale val="100"/>
        <c:showNegBubbles val="0"/>
        <c:axId val="191497728"/>
        <c:axId val="191499264"/>
      </c:bubbleChart>
      <c:valAx>
        <c:axId val="191497728"/>
        <c:scaling>
          <c:orientation val="minMax"/>
        </c:scaling>
        <c:delete val="0"/>
        <c:axPos val="b"/>
        <c:numFmt formatCode="0,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333333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91499264"/>
        <c:crosses val="autoZero"/>
        <c:crossBetween val="midCat"/>
      </c:valAx>
      <c:valAx>
        <c:axId val="191499264"/>
        <c:scaling>
          <c:orientation val="minMax"/>
          <c:min val="0"/>
        </c:scaling>
        <c:delete val="0"/>
        <c:axPos val="l"/>
        <c:numFmt formatCode="# 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91497728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65372168284789645"/>
          <c:y val="0.29333333333333333"/>
          <c:w val="0.97896440129449835"/>
          <c:h val="0.6488888888888888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1" l="0.750000000000002" r="0.750000000000002" t="1" header="0.49212598450000095" footer="0.4921259845000009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812316400429201"/>
          <c:y val="9.1872950034766393E-2"/>
          <c:w val="0.49838266456605468"/>
          <c:h val="0.74911790028348113"/>
        </c:manualLayout>
      </c:layout>
      <c:bubbleChart>
        <c:varyColors val="0"/>
        <c:ser>
          <c:idx val="0"/>
          <c:order val="0"/>
          <c:tx>
            <c:v>potentiel nseignant sur charge d'enseignement réelle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xVal>
            <c:numRef>
              <c:f>'tableaux formation'!$B$77:$H$77</c:f>
              <c:numCache>
                <c:formatCode>0,0%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xVal>
          <c:yVal>
            <c:numRef>
              <c:f>'tableaux formation'!$B$69:$H$69</c:f>
              <c:numCache>
                <c:formatCode># ##0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yVal>
          <c:bubbleSize>
            <c:numRef>
              <c:f>'tableaux formation'!$B$69:$H$69</c:f>
              <c:numCache>
                <c:formatCode># ##0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bubbleSize>
          <c:bubble3D val="0"/>
        </c:ser>
        <c:ser>
          <c:idx val="1"/>
          <c:order val="1"/>
          <c:tx>
            <c:v>taux de réalisation des enseignements+'tableaux formation'!$B$78:$H$78</c:v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xVal>
            <c:numRef>
              <c:f>'tableaux formation'!$B$78:$H$78</c:f>
              <c:numCache>
                <c:formatCode>0,0%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xVal>
          <c:yVal>
            <c:numRef>
              <c:f>'tableaux formation'!$B$69:$H$69</c:f>
              <c:numCache>
                <c:formatCode># ##0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yVal>
          <c:bubbleSize>
            <c:numRef>
              <c:f>'tableaux formation'!$B$69:$H$69</c:f>
              <c:numCache>
                <c:formatCode># ##0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bubbleSize>
          <c:bubble3D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bubbleScale val="100"/>
        <c:showNegBubbles val="0"/>
        <c:axId val="191528960"/>
        <c:axId val="191530496"/>
      </c:bubbleChart>
      <c:valAx>
        <c:axId val="191528960"/>
        <c:scaling>
          <c:orientation val="minMax"/>
        </c:scaling>
        <c:delete val="0"/>
        <c:axPos val="b"/>
        <c:numFmt formatCode="0,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333333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91530496"/>
        <c:crosses val="autoZero"/>
        <c:crossBetween val="midCat"/>
      </c:valAx>
      <c:valAx>
        <c:axId val="191530496"/>
        <c:scaling>
          <c:orientation val="minMax"/>
          <c:min val="0"/>
        </c:scaling>
        <c:delete val="0"/>
        <c:axPos val="l"/>
        <c:numFmt formatCode="# 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91528960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67313915857605178"/>
          <c:y val="0.27915194346289751"/>
          <c:w val="0.98867313915857602"/>
          <c:h val="0.6607773851590106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1" l="0.75000000000000144" r="0.75000000000000144" t="1" header="0.49212598450000067" footer="0.49212598450000067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0161891563466392E-2"/>
          <c:y val="9.1872950034766393E-2"/>
          <c:w val="0.60841520089881862"/>
          <c:h val="0.81978940031022363"/>
        </c:manualLayout>
      </c:layout>
      <c:bubbleChart>
        <c:varyColors val="0"/>
        <c:ser>
          <c:idx val="0"/>
          <c:order val="0"/>
          <c:tx>
            <c:v>H/étudiants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xVal>
            <c:numRef>
              <c:f>'tableaux formation'!$B$169:$H$169</c:f>
              <c:numCache>
                <c:formatCode># ##0,0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xVal>
          <c:yVal>
            <c:numRef>
              <c:f>'tableaux formation'!$B$168:$H$168</c:f>
              <c:numCache>
                <c:formatCode># ##0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yVal>
          <c:bubbleSize>
            <c:numRef>
              <c:f>'tableaux formation'!$B$168:$H$168</c:f>
              <c:numCache>
                <c:formatCode># ##0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bubbleSize>
          <c:bubble3D val="0"/>
        </c:ser>
        <c:ser>
          <c:idx val="1"/>
          <c:order val="1"/>
          <c:tx>
            <c:v>étudiants/ETP enseignants</c:v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xVal>
            <c:numRef>
              <c:f>'tableaux formation'!$B$170:$H$170</c:f>
              <c:numCache>
                <c:formatCode>0,00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xVal>
          <c:yVal>
            <c:numRef>
              <c:f>'tableaux formation'!$B$168:$H$168</c:f>
              <c:numCache>
                <c:formatCode># ##0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yVal>
          <c:bubbleSize>
            <c:numRef>
              <c:f>'tableaux formation'!$B$168:$H$168</c:f>
              <c:numCache>
                <c:formatCode># ##0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bubbleSize>
          <c:bubble3D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bubbleScale val="100"/>
        <c:showNegBubbles val="0"/>
        <c:axId val="191555840"/>
        <c:axId val="193527808"/>
      </c:bubbleChart>
      <c:valAx>
        <c:axId val="191555840"/>
        <c:scaling>
          <c:orientation val="minMax"/>
        </c:scaling>
        <c:delete val="0"/>
        <c:axPos val="b"/>
        <c:numFmt formatCode="# ##0,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333333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93527808"/>
        <c:crosses val="autoZero"/>
        <c:crossBetween val="midCat"/>
      </c:valAx>
      <c:valAx>
        <c:axId val="19352780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 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91555840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70226537216828477"/>
          <c:y val="0.42756183745583037"/>
          <c:w val="0.98705501618122971"/>
          <c:h val="0.5830388692579505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1" l="0.75000000000000144" r="0.75000000000000144" t="1" header="0.49212598450000067" footer="0.49212598450000067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5792948211570639"/>
          <c:y val="3.6303587051618548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0679628526415488"/>
          <c:y val="0.19871857070866733"/>
          <c:w val="0.87216966299059606"/>
          <c:h val="0.39102686494286515"/>
        </c:manualLayout>
      </c:layout>
      <c:barChart>
        <c:barDir val="col"/>
        <c:grouping val="clustered"/>
        <c:varyColors val="0"/>
        <c:ser>
          <c:idx val="0"/>
          <c:order val="0"/>
          <c:tx>
            <c:v>surfaces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'tableaux recherche'!$B$3:$L$3</c:f>
              <c:strCache>
                <c:ptCount val="11"/>
                <c:pt idx="0">
                  <c:v>Pôle 1</c:v>
                </c:pt>
                <c:pt idx="1">
                  <c:v>Pôle 2</c:v>
                </c:pt>
                <c:pt idx="2">
                  <c:v>Pôle 3</c:v>
                </c:pt>
                <c:pt idx="3">
                  <c:v>Pôle 4</c:v>
                </c:pt>
                <c:pt idx="4">
                  <c:v>Pôle 5</c:v>
                </c:pt>
                <c:pt idx="5">
                  <c:v>Pôle 6</c:v>
                </c:pt>
                <c:pt idx="6">
                  <c:v>Pôle 7</c:v>
                </c:pt>
                <c:pt idx="7">
                  <c:v>Pôle 8</c:v>
                </c:pt>
                <c:pt idx="8">
                  <c:v>Pôle 9</c:v>
                </c:pt>
                <c:pt idx="9">
                  <c:v>Pôle 10</c:v>
                </c:pt>
                <c:pt idx="10">
                  <c:v>dépenses communes</c:v>
                </c:pt>
              </c:strCache>
            </c:strRef>
          </c:cat>
          <c:val>
            <c:numRef>
              <c:f>'tableaux recherche'!$B$9:$L$9</c:f>
              <c:numCache>
                <c:formatCode># ##0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6861440"/>
        <c:axId val="186862976"/>
      </c:barChart>
      <c:catAx>
        <c:axId val="186861440"/>
        <c:scaling>
          <c:orientation val="minMax"/>
        </c:scaling>
        <c:delete val="0"/>
        <c:axPos val="b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868629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8686297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 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86861440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1" l="0.75000000000000278" r="0.75000000000000278" t="1" header="0.49212598450000133" footer="0.4921259845000013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697416680796913"/>
          <c:y val="5.3003625020057517E-2"/>
          <c:w val="0.5792511280078747"/>
          <c:h val="0.90106162534097789"/>
        </c:manualLayout>
      </c:layout>
      <c:barChart>
        <c:barDir val="col"/>
        <c:grouping val="clustered"/>
        <c:varyColors val="0"/>
        <c:ser>
          <c:idx val="0"/>
          <c:order val="0"/>
          <c:tx>
            <c:v>recettes directes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'tableaux formation'!$B$1:$E$1</c:f>
              <c:strCache>
                <c:ptCount val="4"/>
                <c:pt idx="0">
                  <c:v>Formation</c:v>
                </c:pt>
                <c:pt idx="1">
                  <c:v>Recherche</c:v>
                </c:pt>
                <c:pt idx="2">
                  <c:v>Vie étudiante</c:v>
                </c:pt>
                <c:pt idx="3">
                  <c:v>Niveau établissement</c:v>
                </c:pt>
              </c:strCache>
            </c:strRef>
          </c:cat>
          <c:val>
            <c:numRef>
              <c:f>'tableaux formation'!$B$2:$E$2</c:f>
              <c:numCache>
                <c:formatCode># ##0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er>
          <c:idx val="1"/>
          <c:order val="1"/>
          <c:tx>
            <c:v>dépenses directes</c:v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'tableaux formation'!$B$1:$E$1</c:f>
              <c:strCache>
                <c:ptCount val="4"/>
                <c:pt idx="0">
                  <c:v>Formation</c:v>
                </c:pt>
                <c:pt idx="1">
                  <c:v>Recherche</c:v>
                </c:pt>
                <c:pt idx="2">
                  <c:v>Vie étudiante</c:v>
                </c:pt>
                <c:pt idx="3">
                  <c:v>Niveau établissement</c:v>
                </c:pt>
              </c:strCache>
            </c:strRef>
          </c:cat>
          <c:val>
            <c:numRef>
              <c:f>'tableaux formation'!$B$4:$E$4</c:f>
              <c:numCache>
                <c:formatCode># ##0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er>
          <c:idx val="2"/>
          <c:order val="2"/>
          <c:tx>
            <c:v>besoin de financement</c:v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'tableaux formation'!$B$1:$E$1</c:f>
              <c:strCache>
                <c:ptCount val="4"/>
                <c:pt idx="0">
                  <c:v>Formation</c:v>
                </c:pt>
                <c:pt idx="1">
                  <c:v>Recherche</c:v>
                </c:pt>
                <c:pt idx="2">
                  <c:v>Vie étudiante</c:v>
                </c:pt>
                <c:pt idx="3">
                  <c:v>Niveau établissement</c:v>
                </c:pt>
              </c:strCache>
            </c:strRef>
          </c:cat>
          <c:val>
            <c:numRef>
              <c:f>'tableaux formation'!$B$6:$E$6</c:f>
              <c:numCache>
                <c:formatCode># ##0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7765888"/>
        <c:axId val="187767424"/>
      </c:barChart>
      <c:catAx>
        <c:axId val="187765888"/>
        <c:scaling>
          <c:orientation val="minMax"/>
        </c:scaling>
        <c:delete val="0"/>
        <c:axPos val="b"/>
        <c:numFmt formatCode="Standard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8776742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87767424"/>
        <c:scaling>
          <c:orientation val="minMax"/>
        </c:scaling>
        <c:delete val="0"/>
        <c:axPos val="l"/>
        <c:numFmt formatCode="# 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8776588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77055702917771884"/>
          <c:y val="0.37809187279151946"/>
          <c:w val="0.97082228116710878"/>
          <c:h val="0.6042402826855124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1" l="0.750000000000003" r="0.750000000000003" t="1" header="0.49212598450000145" footer="0.4921259845000014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5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FR"/>
              <a:t>répartition des recettes directes par activité</a:t>
            </a:r>
          </a:p>
        </c:rich>
      </c:tx>
      <c:layout>
        <c:manualLayout>
          <c:xMode val="edge"/>
          <c:yMode val="edge"/>
          <c:x val="0.17064839117332556"/>
          <c:y val="4.938271604938271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8154814670569192"/>
          <c:y val="0.35802684960244335"/>
          <c:w val="0.20238154058995009"/>
          <c:h val="0.41975561677527484"/>
        </c:manualLayout>
      </c:layout>
      <c:pieChart>
        <c:varyColors val="1"/>
        <c:ser>
          <c:idx val="0"/>
          <c:order val="0"/>
          <c:tx>
            <c:v>recettes directes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4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'tableaux formation'!$B$1:$E$1</c:f>
              <c:strCache>
                <c:ptCount val="4"/>
                <c:pt idx="0">
                  <c:v>Formation</c:v>
                </c:pt>
                <c:pt idx="1">
                  <c:v>Recherche</c:v>
                </c:pt>
                <c:pt idx="2">
                  <c:v>Vie étudiante</c:v>
                </c:pt>
                <c:pt idx="3">
                  <c:v>Niveau établissement</c:v>
                </c:pt>
              </c:strCache>
            </c:strRef>
          </c:cat>
          <c:val>
            <c:numRef>
              <c:f>'tableaux formation'!$B$3:$E$3</c:f>
              <c:numCache>
                <c:formatCode>0,00%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57716211399500994"/>
          <c:y val="0.41975567868831209"/>
          <c:w val="0.9382741972068307"/>
          <c:h val="0.8395113573766241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1" l="0.750000000000003" r="0.750000000000003" t="1" header="0.49212598450000145" footer="0.4921259845000014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5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FR"/>
              <a:t>répartition des dépenses directes par activité</a:t>
            </a:r>
          </a:p>
        </c:rich>
      </c:tx>
      <c:layout>
        <c:manualLayout>
          <c:xMode val="edge"/>
          <c:yMode val="edge"/>
          <c:x val="0.13970603674540683"/>
          <c:y val="4.225352112676056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129057662956237"/>
          <c:y val="0.3849782908702471"/>
          <c:w val="0.23225843034657048"/>
          <c:h val="0.33802971881289962"/>
        </c:manualLayout>
      </c:layout>
      <c:pieChart>
        <c:varyColors val="1"/>
        <c:ser>
          <c:idx val="0"/>
          <c:order val="0"/>
          <c:tx>
            <c:v>dépenses directes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4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'tableaux formation'!$B$1:$E$1</c:f>
              <c:strCache>
                <c:ptCount val="4"/>
                <c:pt idx="0">
                  <c:v>Formation</c:v>
                </c:pt>
                <c:pt idx="1">
                  <c:v>Recherche</c:v>
                </c:pt>
                <c:pt idx="2">
                  <c:v>Vie étudiante</c:v>
                </c:pt>
                <c:pt idx="3">
                  <c:v>Niveau établissement</c:v>
                </c:pt>
              </c:strCache>
            </c:strRef>
          </c:cat>
          <c:val>
            <c:numRef>
              <c:f>'tableaux formation'!$B$5:$E$5</c:f>
              <c:numCache>
                <c:formatCode>0,00%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49032325797984927"/>
          <c:y val="0.35680899042549258"/>
          <c:w val="0.83548522563711791"/>
          <c:h val="0.6478902813204686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1" l="0.750000000000003" r="0.750000000000003" t="1" header="0.49212598450000145" footer="0.4921259845000014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20923114977120005"/>
          <c:y val="4.0358744394618833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5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0994778451686299"/>
          <c:y val="0.20627847857360254"/>
          <c:w val="0.82984399266299136"/>
          <c:h val="0.35874518012800444"/>
        </c:manualLayout>
      </c:layout>
      <c:barChart>
        <c:barDir val="col"/>
        <c:grouping val="clustered"/>
        <c:varyColors val="0"/>
        <c:ser>
          <c:idx val="0"/>
          <c:order val="0"/>
          <c:tx>
            <c:v>dépenses directes par enseignant-chercheur et enseignant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'tableaux formation'!$A$85:$A$91</c:f>
              <c:strCache>
                <c:ptCount val="7"/>
                <c:pt idx="0">
                  <c:v>collège 4</c:v>
                </c:pt>
                <c:pt idx="1">
                  <c:v>collège 7</c:v>
                </c:pt>
                <c:pt idx="2">
                  <c:v>collège 5</c:v>
                </c:pt>
                <c:pt idx="3">
                  <c:v>collège 6</c:v>
                </c:pt>
                <c:pt idx="4">
                  <c:v>collège 2</c:v>
                </c:pt>
                <c:pt idx="5">
                  <c:v>collège 1</c:v>
                </c:pt>
                <c:pt idx="6">
                  <c:v>collège 3</c:v>
                </c:pt>
              </c:strCache>
            </c:strRef>
          </c:cat>
          <c:val>
            <c:numRef>
              <c:f>'tableaux formation'!$E$85:$E$91</c:f>
              <c:numCache>
                <c:formatCode># ##0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5195520"/>
        <c:axId val="95197056"/>
      </c:barChart>
      <c:catAx>
        <c:axId val="95195520"/>
        <c:scaling>
          <c:orientation val="minMax"/>
        </c:scaling>
        <c:delete val="0"/>
        <c:axPos val="b"/>
        <c:numFmt formatCode="Standard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vert="horz"/>
          <a:lstStyle/>
          <a:p>
            <a:pPr>
              <a:defRPr sz="5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951970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5197056"/>
        <c:scaling>
          <c:orientation val="minMax"/>
        </c:scaling>
        <c:delete val="0"/>
        <c:axPos val="l"/>
        <c:numFmt formatCode="# 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95195520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5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1" l="0.75000000000000278" r="0.75000000000000278" t="1" header="0.49212598450000133" footer="0.4921259845000013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4482812289973186"/>
          <c:y val="3.9301310043668124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5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3583834198646141"/>
          <c:y val="0.20087379075504647"/>
          <c:w val="0.75433632464821831"/>
          <c:h val="0.37554665228117384"/>
        </c:manualLayout>
      </c:layout>
      <c:barChart>
        <c:barDir val="col"/>
        <c:grouping val="clustered"/>
        <c:varyColors val="0"/>
        <c:ser>
          <c:idx val="0"/>
          <c:order val="0"/>
          <c:tx>
            <c:v>dépenses directes par étudiant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'tableaux formation'!$A$85:$A$91</c:f>
              <c:strCache>
                <c:ptCount val="7"/>
                <c:pt idx="0">
                  <c:v>collège 4</c:v>
                </c:pt>
                <c:pt idx="1">
                  <c:v>collège 7</c:v>
                </c:pt>
                <c:pt idx="2">
                  <c:v>collège 5</c:v>
                </c:pt>
                <c:pt idx="3">
                  <c:v>collège 6</c:v>
                </c:pt>
                <c:pt idx="4">
                  <c:v>collège 2</c:v>
                </c:pt>
                <c:pt idx="5">
                  <c:v>collège 1</c:v>
                </c:pt>
                <c:pt idx="6">
                  <c:v>collège 3</c:v>
                </c:pt>
              </c:strCache>
            </c:strRef>
          </c:cat>
          <c:val>
            <c:numRef>
              <c:f>'tableaux formation'!$G$85:$G$91</c:f>
              <c:numCache>
                <c:formatCode># ##0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5673216"/>
        <c:axId val="185674752"/>
      </c:barChart>
      <c:catAx>
        <c:axId val="185673216"/>
        <c:scaling>
          <c:orientation val="minMax"/>
        </c:scaling>
        <c:delete val="0"/>
        <c:axPos val="b"/>
        <c:numFmt formatCode="Standard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vert="horz"/>
          <a:lstStyle/>
          <a:p>
            <a:pPr>
              <a:defRPr sz="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856747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85674752"/>
        <c:scaling>
          <c:orientation val="minMax"/>
        </c:scaling>
        <c:delete val="0"/>
        <c:axPos val="l"/>
        <c:numFmt formatCode="# 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8567321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5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1" l="0.75000000000000278" r="0.75000000000000278" t="1" header="0.49212598450000133" footer="0.4921259845000013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679628526415484"/>
          <c:y val="9.1872950034766393E-2"/>
          <c:w val="0.60194269876159878"/>
          <c:h val="0.7491179002834818"/>
        </c:manualLayout>
      </c:layout>
      <c:bubbleChart>
        <c:varyColors val="0"/>
        <c:ser>
          <c:idx val="0"/>
          <c:order val="0"/>
          <c:tx>
            <c:v>H/étudiants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xVal>
            <c:numRef>
              <c:f>'tableaux formation'!$B$169:$H$169</c:f>
              <c:numCache>
                <c:formatCode># ##0,0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xVal>
          <c:yVal>
            <c:numRef>
              <c:f>'tableaux formation'!$B$168:$H$168</c:f>
              <c:numCache>
                <c:formatCode># ##0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yVal>
          <c:bubbleSize>
            <c:numRef>
              <c:f>'tableaux formation'!$B$168:$H$168</c:f>
              <c:numCache>
                <c:formatCode># ##0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bubbleSize>
          <c:bubble3D val="0"/>
        </c:ser>
        <c:ser>
          <c:idx val="1"/>
          <c:order val="1"/>
          <c:tx>
            <c:v>étudiants/ ETP EC et enseignants</c:v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xVal>
            <c:numRef>
              <c:f>'tableaux formation'!$B$170:$H$170</c:f>
              <c:numCache>
                <c:formatCode>0,00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xVal>
          <c:yVal>
            <c:numRef>
              <c:f>'tableaux formation'!$B$168:$H$168</c:f>
              <c:numCache>
                <c:formatCode># ##0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yVal>
          <c:bubbleSize>
            <c:numRef>
              <c:f>'tableaux formation'!$B$168:$H$168</c:f>
              <c:numCache>
                <c:formatCode># ##0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bubbleSize>
          <c:bubble3D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bubbleScale val="100"/>
        <c:showNegBubbles val="0"/>
        <c:axId val="189609856"/>
        <c:axId val="189611392"/>
      </c:bubbleChart>
      <c:valAx>
        <c:axId val="189609856"/>
        <c:scaling>
          <c:orientation val="minMax"/>
          <c:min val="0"/>
        </c:scaling>
        <c:delete val="0"/>
        <c:axPos val="b"/>
        <c:numFmt formatCode="# ##0,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333333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89611392"/>
        <c:crosses val="autoZero"/>
        <c:crossBetween val="midCat"/>
      </c:valAx>
      <c:valAx>
        <c:axId val="189611392"/>
        <c:scaling>
          <c:orientation val="minMax"/>
          <c:min val="0"/>
        </c:scaling>
        <c:delete val="0"/>
        <c:axPos val="l"/>
        <c:numFmt formatCode="# 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89609856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76226993865030679"/>
          <c:y val="0.33568904593639576"/>
          <c:w val="0.98159509202453987"/>
          <c:h val="0.6042402826855123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1" l="0.750000000000002" r="0.750000000000002" t="1" header="0.49212598450000095" footer="0.4921259845000009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886754915609413"/>
          <c:y val="9.7744360902255842E-2"/>
          <c:w val="0.53559955185507668"/>
          <c:h val="0.73308270676691656"/>
        </c:manualLayout>
      </c:layout>
      <c:bubbleChart>
        <c:varyColors val="0"/>
        <c:ser>
          <c:idx val="0"/>
          <c:order val="0"/>
          <c:tx>
            <c:v>dépenses directes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xVal>
            <c:numRef>
              <c:f>'tableaux formation'!$C$85:$C$91</c:f>
              <c:numCache>
                <c:formatCode>0,00%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xVal>
          <c:yVal>
            <c:numRef>
              <c:f>'tableaux formation'!$B$85:$B$91</c:f>
              <c:numCache>
                <c:formatCode># ##0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yVal>
          <c:bubbleSize>
            <c:numRef>
              <c:f>'tableaux formation'!$B$85:$B$91</c:f>
              <c:numCache>
                <c:formatCode># ##0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bubbleSize>
          <c:bubble3D val="0"/>
        </c:ser>
        <c:ser>
          <c:idx val="1"/>
          <c:order val="1"/>
          <c:tx>
            <c:v>recettes directes</c:v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xVal>
            <c:numRef>
              <c:f>'tableaux formation'!$C$33:$C$39</c:f>
              <c:numCache>
                <c:formatCode>0,00%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xVal>
          <c:yVal>
            <c:numRef>
              <c:f>'tableaux formation'!$B$33:$B$39</c:f>
              <c:numCache>
                <c:formatCode># ##0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yVal>
          <c:bubbleSize>
            <c:numRef>
              <c:f>'tableaux formation'!$B$33:$B$39</c:f>
              <c:numCache>
                <c:formatCode># ##0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bubbleSize>
          <c:bubble3D val="0"/>
        </c:ser>
        <c:ser>
          <c:idx val="2"/>
          <c:order val="2"/>
          <c:tx>
            <c:v>besoin de financement</c:v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xVal>
            <c:numRef>
              <c:f>'tableaux formation'!$C$130:$C$136</c:f>
              <c:numCache>
                <c:formatCode>0,00%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xVal>
          <c:yVal>
            <c:numRef>
              <c:f>'tableaux formation'!$B$130:$B$136</c:f>
              <c:numCache>
                <c:formatCode># ##0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yVal>
          <c:bubbleSize>
            <c:numRef>
              <c:f>'tableaux formation'!$B$130:$B$136</c:f>
              <c:numCache>
                <c:formatCode># ##0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bubbleSize>
          <c:bubble3D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bubbleScale val="100"/>
        <c:showNegBubbles val="0"/>
        <c:axId val="189633280"/>
        <c:axId val="189634816"/>
      </c:bubbleChart>
      <c:valAx>
        <c:axId val="189633280"/>
        <c:scaling>
          <c:orientation val="minMax"/>
          <c:max val="0.35000000000000031"/>
        </c:scaling>
        <c:delete val="0"/>
        <c:axPos val="b"/>
        <c:numFmt formatCode="0,0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333333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89634816"/>
        <c:crosses val="autoZero"/>
        <c:crossBetween val="midCat"/>
      </c:valAx>
      <c:valAx>
        <c:axId val="189634816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 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89633280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74271963577368361"/>
          <c:y val="0.34586466165413532"/>
          <c:w val="0.98705654511632646"/>
          <c:h val="0.586466165413533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1" l="0.750000000000002" r="0.750000000000002" t="1" header="0.49212598450000095" footer="0.49212598450000095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.xml"/><Relationship Id="rId3" Type="http://schemas.openxmlformats.org/officeDocument/2006/relationships/chart" Target="../charts/chart5.xml"/><Relationship Id="rId7" Type="http://schemas.openxmlformats.org/officeDocument/2006/relationships/chart" Target="../charts/chart9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11" Type="http://schemas.openxmlformats.org/officeDocument/2006/relationships/chart" Target="../charts/chart13.xml"/><Relationship Id="rId5" Type="http://schemas.openxmlformats.org/officeDocument/2006/relationships/chart" Target="../charts/chart7.xml"/><Relationship Id="rId10" Type="http://schemas.openxmlformats.org/officeDocument/2006/relationships/chart" Target="../charts/chart12.xml"/><Relationship Id="rId4" Type="http://schemas.openxmlformats.org/officeDocument/2006/relationships/chart" Target="../charts/chart6.xml"/><Relationship Id="rId9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304800</xdr:colOff>
      <xdr:row>17</xdr:row>
      <xdr:rowOff>19050</xdr:rowOff>
    </xdr:from>
    <xdr:to>
      <xdr:col>28</xdr:col>
      <xdr:colOff>600075</xdr:colOff>
      <xdr:row>36</xdr:row>
      <xdr:rowOff>66675</xdr:rowOff>
    </xdr:to>
    <xdr:graphicFrame macro="">
      <xdr:nvGraphicFramePr>
        <xdr:cNvPr id="278529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704850</xdr:colOff>
      <xdr:row>1</xdr:row>
      <xdr:rowOff>0</xdr:rowOff>
    </xdr:from>
    <xdr:to>
      <xdr:col>28</xdr:col>
      <xdr:colOff>495300</xdr:colOff>
      <xdr:row>14</xdr:row>
      <xdr:rowOff>95250</xdr:rowOff>
    </xdr:to>
    <xdr:graphicFrame macro="">
      <xdr:nvGraphicFramePr>
        <xdr:cNvPr id="278530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10</xdr:row>
      <xdr:rowOff>123825</xdr:rowOff>
    </xdr:from>
    <xdr:to>
      <xdr:col>7</xdr:col>
      <xdr:colOff>447675</xdr:colOff>
      <xdr:row>27</xdr:row>
      <xdr:rowOff>66675</xdr:rowOff>
    </xdr:to>
    <xdr:graphicFrame macro="">
      <xdr:nvGraphicFramePr>
        <xdr:cNvPr id="28160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571500</xdr:colOff>
      <xdr:row>13</xdr:row>
      <xdr:rowOff>38100</xdr:rowOff>
    </xdr:from>
    <xdr:to>
      <xdr:col>13</xdr:col>
      <xdr:colOff>314325</xdr:colOff>
      <xdr:row>22</xdr:row>
      <xdr:rowOff>123825</xdr:rowOff>
    </xdr:to>
    <xdr:graphicFrame macro="">
      <xdr:nvGraphicFramePr>
        <xdr:cNvPr id="28160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66675</xdr:colOff>
      <xdr:row>26</xdr:row>
      <xdr:rowOff>38100</xdr:rowOff>
    </xdr:from>
    <xdr:to>
      <xdr:col>13</xdr:col>
      <xdr:colOff>371475</xdr:colOff>
      <xdr:row>35</xdr:row>
      <xdr:rowOff>123825</xdr:rowOff>
    </xdr:to>
    <xdr:graphicFrame macro="">
      <xdr:nvGraphicFramePr>
        <xdr:cNvPr id="281603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238125</xdr:colOff>
      <xdr:row>96</xdr:row>
      <xdr:rowOff>57150</xdr:rowOff>
    </xdr:from>
    <xdr:to>
      <xdr:col>3</xdr:col>
      <xdr:colOff>285750</xdr:colOff>
      <xdr:row>109</xdr:row>
      <xdr:rowOff>76200</xdr:rowOff>
    </xdr:to>
    <xdr:graphicFrame macro="">
      <xdr:nvGraphicFramePr>
        <xdr:cNvPr id="281604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561975</xdr:colOff>
      <xdr:row>96</xdr:row>
      <xdr:rowOff>76200</xdr:rowOff>
    </xdr:from>
    <xdr:to>
      <xdr:col>7</xdr:col>
      <xdr:colOff>847725</xdr:colOff>
      <xdr:row>109</xdr:row>
      <xdr:rowOff>152400</xdr:rowOff>
    </xdr:to>
    <xdr:graphicFrame macro="">
      <xdr:nvGraphicFramePr>
        <xdr:cNvPr id="281605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57150</xdr:colOff>
      <xdr:row>177</xdr:row>
      <xdr:rowOff>47625</xdr:rowOff>
    </xdr:from>
    <xdr:to>
      <xdr:col>13</xdr:col>
      <xdr:colOff>685800</xdr:colOff>
      <xdr:row>193</xdr:row>
      <xdr:rowOff>152400</xdr:rowOff>
    </xdr:to>
    <xdr:graphicFrame macro="">
      <xdr:nvGraphicFramePr>
        <xdr:cNvPr id="281606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10</xdr:col>
      <xdr:colOff>942975</xdr:colOff>
      <xdr:row>122</xdr:row>
      <xdr:rowOff>133350</xdr:rowOff>
    </xdr:from>
    <xdr:to>
      <xdr:col>18</xdr:col>
      <xdr:colOff>276225</xdr:colOff>
      <xdr:row>133</xdr:row>
      <xdr:rowOff>76200</xdr:rowOff>
    </xdr:to>
    <xdr:graphicFrame macro="">
      <xdr:nvGraphicFramePr>
        <xdr:cNvPr id="281607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533400</xdr:colOff>
      <xdr:row>134</xdr:row>
      <xdr:rowOff>200025</xdr:rowOff>
    </xdr:from>
    <xdr:to>
      <xdr:col>19</xdr:col>
      <xdr:colOff>295275</xdr:colOff>
      <xdr:row>147</xdr:row>
      <xdr:rowOff>85725</xdr:rowOff>
    </xdr:to>
    <xdr:graphicFrame macro="">
      <xdr:nvGraphicFramePr>
        <xdr:cNvPr id="281608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11</xdr:col>
      <xdr:colOff>685800</xdr:colOff>
      <xdr:row>58</xdr:row>
      <xdr:rowOff>95250</xdr:rowOff>
    </xdr:from>
    <xdr:to>
      <xdr:col>19</xdr:col>
      <xdr:colOff>447675</xdr:colOff>
      <xdr:row>66</xdr:row>
      <xdr:rowOff>238125</xdr:rowOff>
    </xdr:to>
    <xdr:graphicFrame macro="">
      <xdr:nvGraphicFramePr>
        <xdr:cNvPr id="281609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11</xdr:col>
      <xdr:colOff>676275</xdr:colOff>
      <xdr:row>68</xdr:row>
      <xdr:rowOff>66675</xdr:rowOff>
    </xdr:from>
    <xdr:to>
      <xdr:col>19</xdr:col>
      <xdr:colOff>438150</xdr:colOff>
      <xdr:row>81</xdr:row>
      <xdr:rowOff>38100</xdr:rowOff>
    </xdr:to>
    <xdr:graphicFrame macro="">
      <xdr:nvGraphicFramePr>
        <xdr:cNvPr id="281610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179</xdr:row>
      <xdr:rowOff>142875</xdr:rowOff>
    </xdr:from>
    <xdr:to>
      <xdr:col>5</xdr:col>
      <xdr:colOff>447675</xdr:colOff>
      <xdr:row>196</xdr:row>
      <xdr:rowOff>85725</xdr:rowOff>
    </xdr:to>
    <xdr:graphicFrame macro="">
      <xdr:nvGraphicFramePr>
        <xdr:cNvPr id="281611" name="Chart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47</xdr:row>
      <xdr:rowOff>19050</xdr:rowOff>
    </xdr:from>
    <xdr:to>
      <xdr:col>31</xdr:col>
      <xdr:colOff>447675</xdr:colOff>
      <xdr:row>48</xdr:row>
      <xdr:rowOff>161925</xdr:rowOff>
    </xdr:to>
    <xdr:sp macro="" textlink="">
      <xdr:nvSpPr>
        <xdr:cNvPr id="293889" name="Line 8"/>
        <xdr:cNvSpPr>
          <a:spLocks noChangeShapeType="1"/>
        </xdr:cNvSpPr>
      </xdr:nvSpPr>
      <xdr:spPr bwMode="auto">
        <a:xfrm flipV="1">
          <a:off x="7629525" y="8134350"/>
          <a:ext cx="5762625" cy="30480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438150</xdr:colOff>
      <xdr:row>24</xdr:row>
      <xdr:rowOff>9525</xdr:rowOff>
    </xdr:from>
    <xdr:to>
      <xdr:col>16</xdr:col>
      <xdr:colOff>447675</xdr:colOff>
      <xdr:row>25</xdr:row>
      <xdr:rowOff>152400</xdr:rowOff>
    </xdr:to>
    <xdr:sp macro="" textlink="">
      <xdr:nvSpPr>
        <xdr:cNvPr id="293890" name="Line 9"/>
        <xdr:cNvSpPr>
          <a:spLocks noChangeShapeType="1"/>
        </xdr:cNvSpPr>
      </xdr:nvSpPr>
      <xdr:spPr bwMode="auto">
        <a:xfrm>
          <a:off x="2000250" y="4257675"/>
          <a:ext cx="5514975" cy="3048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19050</xdr:colOff>
      <xdr:row>47</xdr:row>
      <xdr:rowOff>19050</xdr:rowOff>
    </xdr:from>
    <xdr:to>
      <xdr:col>29</xdr:col>
      <xdr:colOff>28575</xdr:colOff>
      <xdr:row>48</xdr:row>
      <xdr:rowOff>152400</xdr:rowOff>
    </xdr:to>
    <xdr:sp macro="" textlink="">
      <xdr:nvSpPr>
        <xdr:cNvPr id="293891" name="Line 10"/>
        <xdr:cNvSpPr>
          <a:spLocks noChangeShapeType="1"/>
        </xdr:cNvSpPr>
      </xdr:nvSpPr>
      <xdr:spPr bwMode="auto">
        <a:xfrm flipV="1">
          <a:off x="7648575" y="8134350"/>
          <a:ext cx="4495800" cy="29527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38100</xdr:colOff>
      <xdr:row>47</xdr:row>
      <xdr:rowOff>9525</xdr:rowOff>
    </xdr:from>
    <xdr:to>
      <xdr:col>26</xdr:col>
      <xdr:colOff>19050</xdr:colOff>
      <xdr:row>48</xdr:row>
      <xdr:rowOff>161925</xdr:rowOff>
    </xdr:to>
    <xdr:sp macro="" textlink="">
      <xdr:nvSpPr>
        <xdr:cNvPr id="293892" name="Line 11"/>
        <xdr:cNvSpPr>
          <a:spLocks noChangeShapeType="1"/>
        </xdr:cNvSpPr>
      </xdr:nvSpPr>
      <xdr:spPr bwMode="auto">
        <a:xfrm flipV="1">
          <a:off x="7667625" y="8124825"/>
          <a:ext cx="3324225" cy="31432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19050</xdr:colOff>
      <xdr:row>47</xdr:row>
      <xdr:rowOff>9525</xdr:rowOff>
    </xdr:from>
    <xdr:to>
      <xdr:col>22</xdr:col>
      <xdr:colOff>447675</xdr:colOff>
      <xdr:row>48</xdr:row>
      <xdr:rowOff>152400</xdr:rowOff>
    </xdr:to>
    <xdr:sp macro="" textlink="">
      <xdr:nvSpPr>
        <xdr:cNvPr id="293893" name="Line 12"/>
        <xdr:cNvSpPr>
          <a:spLocks noChangeShapeType="1"/>
        </xdr:cNvSpPr>
      </xdr:nvSpPr>
      <xdr:spPr bwMode="auto">
        <a:xfrm flipV="1">
          <a:off x="7648575" y="8124825"/>
          <a:ext cx="2076450" cy="30480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47625</xdr:colOff>
      <xdr:row>47</xdr:row>
      <xdr:rowOff>19050</xdr:rowOff>
    </xdr:from>
    <xdr:to>
      <xdr:col>20</xdr:col>
      <xdr:colOff>47625</xdr:colOff>
      <xdr:row>48</xdr:row>
      <xdr:rowOff>152400</xdr:rowOff>
    </xdr:to>
    <xdr:sp macro="" textlink="">
      <xdr:nvSpPr>
        <xdr:cNvPr id="293894" name="Line 13"/>
        <xdr:cNvSpPr>
          <a:spLocks noChangeShapeType="1"/>
        </xdr:cNvSpPr>
      </xdr:nvSpPr>
      <xdr:spPr bwMode="auto">
        <a:xfrm flipV="1">
          <a:off x="7677150" y="8134350"/>
          <a:ext cx="1057275" cy="29527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419100</xdr:colOff>
      <xdr:row>47</xdr:row>
      <xdr:rowOff>28575</xdr:rowOff>
    </xdr:from>
    <xdr:to>
      <xdr:col>17</xdr:col>
      <xdr:colOff>0</xdr:colOff>
      <xdr:row>49</xdr:row>
      <xdr:rowOff>0</xdr:rowOff>
    </xdr:to>
    <xdr:sp macro="" textlink="">
      <xdr:nvSpPr>
        <xdr:cNvPr id="293895" name="Line 14"/>
        <xdr:cNvSpPr>
          <a:spLocks noChangeShapeType="1"/>
        </xdr:cNvSpPr>
      </xdr:nvSpPr>
      <xdr:spPr bwMode="auto">
        <a:xfrm>
          <a:off x="6372225" y="8143875"/>
          <a:ext cx="1257300" cy="30480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447675</xdr:colOff>
      <xdr:row>47</xdr:row>
      <xdr:rowOff>0</xdr:rowOff>
    </xdr:from>
    <xdr:to>
      <xdr:col>17</xdr:col>
      <xdr:colOff>47625</xdr:colOff>
      <xdr:row>48</xdr:row>
      <xdr:rowOff>152400</xdr:rowOff>
    </xdr:to>
    <xdr:sp macro="" textlink="">
      <xdr:nvSpPr>
        <xdr:cNvPr id="293896" name="Line 15"/>
        <xdr:cNvSpPr>
          <a:spLocks noChangeShapeType="1"/>
        </xdr:cNvSpPr>
      </xdr:nvSpPr>
      <xdr:spPr bwMode="auto">
        <a:xfrm>
          <a:off x="5305425" y="8115300"/>
          <a:ext cx="2371725" cy="31432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419100</xdr:colOff>
      <xdr:row>47</xdr:row>
      <xdr:rowOff>0</xdr:rowOff>
    </xdr:from>
    <xdr:to>
      <xdr:col>17</xdr:col>
      <xdr:colOff>47625</xdr:colOff>
      <xdr:row>48</xdr:row>
      <xdr:rowOff>152400</xdr:rowOff>
    </xdr:to>
    <xdr:sp macro="" textlink="">
      <xdr:nvSpPr>
        <xdr:cNvPr id="293897" name="Line 16"/>
        <xdr:cNvSpPr>
          <a:spLocks noChangeShapeType="1"/>
        </xdr:cNvSpPr>
      </xdr:nvSpPr>
      <xdr:spPr bwMode="auto">
        <a:xfrm>
          <a:off x="4219575" y="8115300"/>
          <a:ext cx="3457575" cy="31432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9525</xdr:colOff>
      <xdr:row>47</xdr:row>
      <xdr:rowOff>9525</xdr:rowOff>
    </xdr:from>
    <xdr:to>
      <xdr:col>17</xdr:col>
      <xdr:colOff>38100</xdr:colOff>
      <xdr:row>48</xdr:row>
      <xdr:rowOff>161925</xdr:rowOff>
    </xdr:to>
    <xdr:sp macro="" textlink="">
      <xdr:nvSpPr>
        <xdr:cNvPr id="293898" name="Line 17"/>
        <xdr:cNvSpPr>
          <a:spLocks noChangeShapeType="1"/>
        </xdr:cNvSpPr>
      </xdr:nvSpPr>
      <xdr:spPr bwMode="auto">
        <a:xfrm>
          <a:off x="3162300" y="8124825"/>
          <a:ext cx="4505325" cy="31432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409575</xdr:colOff>
      <xdr:row>47</xdr:row>
      <xdr:rowOff>9525</xdr:rowOff>
    </xdr:from>
    <xdr:to>
      <xdr:col>17</xdr:col>
      <xdr:colOff>38100</xdr:colOff>
      <xdr:row>48</xdr:row>
      <xdr:rowOff>161925</xdr:rowOff>
    </xdr:to>
    <xdr:sp macro="" textlink="">
      <xdr:nvSpPr>
        <xdr:cNvPr id="293899" name="Line 18"/>
        <xdr:cNvSpPr>
          <a:spLocks noChangeShapeType="1"/>
        </xdr:cNvSpPr>
      </xdr:nvSpPr>
      <xdr:spPr bwMode="auto">
        <a:xfrm>
          <a:off x="1971675" y="8124825"/>
          <a:ext cx="5695950" cy="31432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457200</xdr:colOff>
      <xdr:row>24</xdr:row>
      <xdr:rowOff>19050</xdr:rowOff>
    </xdr:from>
    <xdr:to>
      <xdr:col>23</xdr:col>
      <xdr:colOff>38100</xdr:colOff>
      <xdr:row>25</xdr:row>
      <xdr:rowOff>152400</xdr:rowOff>
    </xdr:to>
    <xdr:sp macro="" textlink="">
      <xdr:nvSpPr>
        <xdr:cNvPr id="293900" name="Line 19"/>
        <xdr:cNvSpPr>
          <a:spLocks noChangeShapeType="1"/>
        </xdr:cNvSpPr>
      </xdr:nvSpPr>
      <xdr:spPr bwMode="auto">
        <a:xfrm flipV="1">
          <a:off x="7524750" y="4267200"/>
          <a:ext cx="2390775" cy="295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38100</xdr:colOff>
      <xdr:row>25</xdr:row>
      <xdr:rowOff>0</xdr:rowOff>
    </xdr:from>
    <xdr:to>
      <xdr:col>20</xdr:col>
      <xdr:colOff>38100</xdr:colOff>
      <xdr:row>25</xdr:row>
      <xdr:rowOff>142875</xdr:rowOff>
    </xdr:to>
    <xdr:sp macro="" textlink="">
      <xdr:nvSpPr>
        <xdr:cNvPr id="293901" name="Line 20"/>
        <xdr:cNvSpPr>
          <a:spLocks noChangeShapeType="1"/>
        </xdr:cNvSpPr>
      </xdr:nvSpPr>
      <xdr:spPr bwMode="auto">
        <a:xfrm flipV="1">
          <a:off x="7667625" y="4410075"/>
          <a:ext cx="1057275" cy="1428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19050</xdr:colOff>
      <xdr:row>24</xdr:row>
      <xdr:rowOff>0</xdr:rowOff>
    </xdr:from>
    <xdr:to>
      <xdr:col>16</xdr:col>
      <xdr:colOff>409575</xdr:colOff>
      <xdr:row>25</xdr:row>
      <xdr:rowOff>161925</xdr:rowOff>
    </xdr:to>
    <xdr:sp macro="" textlink="">
      <xdr:nvSpPr>
        <xdr:cNvPr id="293902" name="Line 21"/>
        <xdr:cNvSpPr>
          <a:spLocks noChangeShapeType="1"/>
        </xdr:cNvSpPr>
      </xdr:nvSpPr>
      <xdr:spPr bwMode="auto">
        <a:xfrm>
          <a:off x="3171825" y="4248150"/>
          <a:ext cx="4305300" cy="323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9525</xdr:rowOff>
    </xdr:from>
    <xdr:to>
      <xdr:col>16</xdr:col>
      <xdr:colOff>381000</xdr:colOff>
      <xdr:row>25</xdr:row>
      <xdr:rowOff>152400</xdr:rowOff>
    </xdr:to>
    <xdr:sp macro="" textlink="">
      <xdr:nvSpPr>
        <xdr:cNvPr id="293903" name="Line 22"/>
        <xdr:cNvSpPr>
          <a:spLocks noChangeShapeType="1"/>
        </xdr:cNvSpPr>
      </xdr:nvSpPr>
      <xdr:spPr bwMode="auto">
        <a:xfrm>
          <a:off x="4267200" y="4257675"/>
          <a:ext cx="3181350" cy="3048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24</xdr:row>
      <xdr:rowOff>9525</xdr:rowOff>
    </xdr:from>
    <xdr:to>
      <xdr:col>16</xdr:col>
      <xdr:colOff>390525</xdr:colOff>
      <xdr:row>25</xdr:row>
      <xdr:rowOff>161925</xdr:rowOff>
    </xdr:to>
    <xdr:sp macro="" textlink="">
      <xdr:nvSpPr>
        <xdr:cNvPr id="293904" name="Line 23"/>
        <xdr:cNvSpPr>
          <a:spLocks noChangeShapeType="1"/>
        </xdr:cNvSpPr>
      </xdr:nvSpPr>
      <xdr:spPr bwMode="auto">
        <a:xfrm>
          <a:off x="5362575" y="4257675"/>
          <a:ext cx="2095500" cy="314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9525</xdr:colOff>
      <xdr:row>24</xdr:row>
      <xdr:rowOff>9525</xdr:rowOff>
    </xdr:from>
    <xdr:to>
      <xdr:col>16</xdr:col>
      <xdr:colOff>371475</xdr:colOff>
      <xdr:row>25</xdr:row>
      <xdr:rowOff>152400</xdr:rowOff>
    </xdr:to>
    <xdr:sp macro="" textlink="">
      <xdr:nvSpPr>
        <xdr:cNvPr id="293905" name="Line 24"/>
        <xdr:cNvSpPr>
          <a:spLocks noChangeShapeType="1"/>
        </xdr:cNvSpPr>
      </xdr:nvSpPr>
      <xdr:spPr bwMode="auto">
        <a:xfrm>
          <a:off x="6429375" y="4257675"/>
          <a:ext cx="1009650" cy="3048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9525</xdr:colOff>
      <xdr:row>24</xdr:row>
      <xdr:rowOff>9525</xdr:rowOff>
    </xdr:from>
    <xdr:to>
      <xdr:col>17</xdr:col>
      <xdr:colOff>9525</xdr:colOff>
      <xdr:row>26</xdr:row>
      <xdr:rowOff>0</xdr:rowOff>
    </xdr:to>
    <xdr:sp macro="" textlink="">
      <xdr:nvSpPr>
        <xdr:cNvPr id="293906" name="Line 25"/>
        <xdr:cNvSpPr>
          <a:spLocks noChangeShapeType="1"/>
        </xdr:cNvSpPr>
      </xdr:nvSpPr>
      <xdr:spPr bwMode="auto">
        <a:xfrm flipV="1">
          <a:off x="7639050" y="4257675"/>
          <a:ext cx="0" cy="323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438150</xdr:colOff>
      <xdr:row>24</xdr:row>
      <xdr:rowOff>19050</xdr:rowOff>
    </xdr:from>
    <xdr:to>
      <xdr:col>20</xdr:col>
      <xdr:colOff>66675</xdr:colOff>
      <xdr:row>25</xdr:row>
      <xdr:rowOff>161925</xdr:rowOff>
    </xdr:to>
    <xdr:sp macro="" textlink="">
      <xdr:nvSpPr>
        <xdr:cNvPr id="293907" name="Line 26"/>
        <xdr:cNvSpPr>
          <a:spLocks noChangeShapeType="1"/>
        </xdr:cNvSpPr>
      </xdr:nvSpPr>
      <xdr:spPr bwMode="auto">
        <a:xfrm flipV="1">
          <a:off x="7505700" y="4267200"/>
          <a:ext cx="1247775" cy="3048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47625</xdr:colOff>
      <xdr:row>51</xdr:row>
      <xdr:rowOff>19050</xdr:rowOff>
    </xdr:from>
    <xdr:to>
      <xdr:col>17</xdr:col>
      <xdr:colOff>57150</xdr:colOff>
      <xdr:row>73</xdr:row>
      <xdr:rowOff>161925</xdr:rowOff>
    </xdr:to>
    <xdr:sp macro="" textlink="">
      <xdr:nvSpPr>
        <xdr:cNvPr id="293908" name="Line 31"/>
        <xdr:cNvSpPr>
          <a:spLocks noChangeShapeType="1"/>
        </xdr:cNvSpPr>
      </xdr:nvSpPr>
      <xdr:spPr bwMode="auto">
        <a:xfrm>
          <a:off x="7677150" y="8801100"/>
          <a:ext cx="9525" cy="4171950"/>
        </a:xfrm>
        <a:prstGeom prst="line">
          <a:avLst/>
        </a:prstGeom>
        <a:noFill/>
        <a:ln w="12700">
          <a:solidFill>
            <a:srgbClr val="FF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17</xdr:col>
      <xdr:colOff>457200</xdr:colOff>
      <xdr:row>75</xdr:row>
      <xdr:rowOff>19050</xdr:rowOff>
    </xdr:from>
    <xdr:to>
      <xdr:col>20</xdr:col>
      <xdr:colOff>19050</xdr:colOff>
      <xdr:row>75</xdr:row>
      <xdr:rowOff>19050</xdr:rowOff>
    </xdr:to>
    <xdr:sp macro="" textlink="">
      <xdr:nvSpPr>
        <xdr:cNvPr id="293909" name="Line 32"/>
        <xdr:cNvSpPr>
          <a:spLocks noChangeShapeType="1"/>
        </xdr:cNvSpPr>
      </xdr:nvSpPr>
      <xdr:spPr bwMode="auto">
        <a:xfrm>
          <a:off x="8086725" y="13363575"/>
          <a:ext cx="619125" cy="0"/>
        </a:xfrm>
        <a:prstGeom prst="line">
          <a:avLst/>
        </a:prstGeom>
        <a:noFill/>
        <a:ln w="12700">
          <a:solidFill>
            <a:srgbClr val="FF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23</xdr:col>
      <xdr:colOff>28575</xdr:colOff>
      <xdr:row>70</xdr:row>
      <xdr:rowOff>9525</xdr:rowOff>
    </xdr:from>
    <xdr:to>
      <xdr:col>26</xdr:col>
      <xdr:colOff>9525</xdr:colOff>
      <xdr:row>73</xdr:row>
      <xdr:rowOff>161925</xdr:rowOff>
    </xdr:to>
    <xdr:sp macro="" textlink="">
      <xdr:nvSpPr>
        <xdr:cNvPr id="293910" name="Line 33"/>
        <xdr:cNvSpPr>
          <a:spLocks noChangeShapeType="1"/>
        </xdr:cNvSpPr>
      </xdr:nvSpPr>
      <xdr:spPr bwMode="auto">
        <a:xfrm flipH="1">
          <a:off x="9906000" y="12334875"/>
          <a:ext cx="1076325" cy="638175"/>
        </a:xfrm>
        <a:prstGeom prst="line">
          <a:avLst/>
        </a:prstGeom>
        <a:noFill/>
        <a:ln w="12700">
          <a:solidFill>
            <a:srgbClr val="FF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17</xdr:col>
      <xdr:colOff>28575</xdr:colOff>
      <xdr:row>28</xdr:row>
      <xdr:rowOff>0</xdr:rowOff>
    </xdr:from>
    <xdr:to>
      <xdr:col>17</xdr:col>
      <xdr:colOff>28575</xdr:colOff>
      <xdr:row>48</xdr:row>
      <xdr:rowOff>133350</xdr:rowOff>
    </xdr:to>
    <xdr:sp macro="" textlink="">
      <xdr:nvSpPr>
        <xdr:cNvPr id="293911" name="Line 36"/>
        <xdr:cNvSpPr>
          <a:spLocks noChangeShapeType="1"/>
        </xdr:cNvSpPr>
      </xdr:nvSpPr>
      <xdr:spPr bwMode="auto">
        <a:xfrm flipH="1">
          <a:off x="7658100" y="4914900"/>
          <a:ext cx="0" cy="3495675"/>
        </a:xfrm>
        <a:prstGeom prst="line">
          <a:avLst/>
        </a:prstGeom>
        <a:noFill/>
        <a:ln w="1587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24</xdr:row>
      <xdr:rowOff>19050</xdr:rowOff>
    </xdr:from>
    <xdr:to>
      <xdr:col>26</xdr:col>
      <xdr:colOff>76200</xdr:colOff>
      <xdr:row>25</xdr:row>
      <xdr:rowOff>161925</xdr:rowOff>
    </xdr:to>
    <xdr:sp macro="" textlink="">
      <xdr:nvSpPr>
        <xdr:cNvPr id="293912" name="Line 40"/>
        <xdr:cNvSpPr>
          <a:spLocks noChangeShapeType="1"/>
        </xdr:cNvSpPr>
      </xdr:nvSpPr>
      <xdr:spPr bwMode="auto">
        <a:xfrm flipV="1">
          <a:off x="7629525" y="4267200"/>
          <a:ext cx="3419475" cy="3048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19050</xdr:colOff>
      <xdr:row>24</xdr:row>
      <xdr:rowOff>0</xdr:rowOff>
    </xdr:from>
    <xdr:to>
      <xdr:col>29</xdr:col>
      <xdr:colOff>104775</xdr:colOff>
      <xdr:row>25</xdr:row>
      <xdr:rowOff>161925</xdr:rowOff>
    </xdr:to>
    <xdr:sp macro="" textlink="">
      <xdr:nvSpPr>
        <xdr:cNvPr id="293913" name="Line 41"/>
        <xdr:cNvSpPr>
          <a:spLocks noChangeShapeType="1"/>
        </xdr:cNvSpPr>
      </xdr:nvSpPr>
      <xdr:spPr bwMode="auto">
        <a:xfrm flipV="1">
          <a:off x="7648575" y="4248150"/>
          <a:ext cx="4572000" cy="323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457200</xdr:colOff>
      <xdr:row>69</xdr:row>
      <xdr:rowOff>0</xdr:rowOff>
    </xdr:from>
    <xdr:to>
      <xdr:col>16</xdr:col>
      <xdr:colOff>381000</xdr:colOff>
      <xdr:row>73</xdr:row>
      <xdr:rowOff>352425</xdr:rowOff>
    </xdr:to>
    <xdr:sp macro="" textlink="">
      <xdr:nvSpPr>
        <xdr:cNvPr id="293914" name="Line 29"/>
        <xdr:cNvSpPr>
          <a:spLocks noChangeShapeType="1"/>
        </xdr:cNvSpPr>
      </xdr:nvSpPr>
      <xdr:spPr bwMode="auto">
        <a:xfrm>
          <a:off x="6410325" y="12163425"/>
          <a:ext cx="1038225" cy="100012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76200</xdr:colOff>
      <xdr:row>46</xdr:row>
      <xdr:rowOff>161925</xdr:rowOff>
    </xdr:from>
    <xdr:to>
      <xdr:col>35</xdr:col>
      <xdr:colOff>66675</xdr:colOff>
      <xdr:row>48</xdr:row>
      <xdr:rowOff>161925</xdr:rowOff>
    </xdr:to>
    <xdr:sp macro="" textlink="">
      <xdr:nvSpPr>
        <xdr:cNvPr id="293915" name="Line 8"/>
        <xdr:cNvSpPr>
          <a:spLocks noChangeShapeType="1"/>
        </xdr:cNvSpPr>
      </xdr:nvSpPr>
      <xdr:spPr bwMode="auto">
        <a:xfrm flipV="1">
          <a:off x="7705725" y="8115300"/>
          <a:ext cx="6972300" cy="32385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Utilisateur\Local%20Settings\Temp\IGAENR%20cartographie%20UL%202011%20au%2020130123%20v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rtographie"/>
      <sheetName val="établissement"/>
      <sheetName val="mr_établissement"/>
      <sheetName val="établissement Directions"/>
      <sheetName val="formation"/>
      <sheetName val="recherche"/>
      <sheetName val="FORM DEG"/>
      <sheetName val="FORM ALL + SHS"/>
      <sheetName val="FORM INTERFACE"/>
      <sheetName val="FORM INPL"/>
      <sheetName val="FORM SANTE"/>
      <sheetName val="FORM STS"/>
      <sheetName val="ne pas utiliser FORM SHS"/>
      <sheetName val="FORM TECHNOLOGIE"/>
      <sheetName val="A2F"/>
      <sheetName val="BMS"/>
      <sheetName val="CLCS"/>
      <sheetName val="CPM"/>
      <sheetName val="EMPP"/>
      <sheetName val="IAEM"/>
      <sheetName val="M4"/>
      <sheetName val="OTELO"/>
      <sheetName val="SJPEG"/>
      <sheetName val="TEL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3">
          <cell r="J3" t="str">
            <v>A2F</v>
          </cell>
        </row>
        <row r="50">
          <cell r="J50">
            <v>0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7"/>
  <sheetViews>
    <sheetView topLeftCell="A46" workbookViewId="0">
      <selection activeCell="E29" sqref="E29"/>
    </sheetView>
  </sheetViews>
  <sheetFormatPr baseColWidth="10" defaultColWidth="11.42578125" defaultRowHeight="12.75" x14ac:dyDescent="0.2"/>
  <cols>
    <col min="1" max="1" width="32.28515625" customWidth="1"/>
    <col min="2" max="2" width="11.85546875" customWidth="1"/>
    <col min="3" max="3" width="9.28515625" customWidth="1"/>
    <col min="4" max="4" width="11.28515625" customWidth="1"/>
    <col min="5" max="5" width="10.42578125" customWidth="1"/>
    <col min="6" max="6" width="9.28515625" customWidth="1"/>
    <col min="7" max="7" width="9.85546875" customWidth="1"/>
    <col min="8" max="8" width="9.42578125" customWidth="1"/>
    <col min="9" max="9" width="9" customWidth="1"/>
    <col min="10" max="10" width="10.42578125" customWidth="1"/>
    <col min="11" max="11" width="8.42578125" customWidth="1"/>
    <col min="12" max="12" width="9.7109375" customWidth="1"/>
    <col min="13" max="13" width="10.140625" customWidth="1"/>
    <col min="15" max="15" width="15.42578125" bestFit="1" customWidth="1"/>
    <col min="17" max="17" width="15" customWidth="1"/>
  </cols>
  <sheetData>
    <row r="1" spans="1:16" x14ac:dyDescent="0.2">
      <c r="A1" s="964"/>
      <c r="B1" s="967" t="s">
        <v>229</v>
      </c>
      <c r="C1" s="968"/>
      <c r="D1" s="968"/>
      <c r="E1" s="968"/>
      <c r="F1" s="968"/>
      <c r="G1" s="968"/>
      <c r="H1" s="968"/>
      <c r="I1" s="968"/>
      <c r="J1" s="968"/>
      <c r="K1" s="968"/>
      <c r="L1" s="968"/>
      <c r="M1" s="969"/>
    </row>
    <row r="2" spans="1:16" x14ac:dyDescent="0.2">
      <c r="A2" s="965"/>
      <c r="B2" s="970" t="s">
        <v>355</v>
      </c>
      <c r="C2" s="971"/>
      <c r="D2" s="971"/>
      <c r="E2" s="971"/>
      <c r="F2" s="971"/>
      <c r="G2" s="971"/>
      <c r="H2" s="971"/>
      <c r="I2" s="971"/>
      <c r="J2" s="971"/>
      <c r="K2" s="971"/>
      <c r="L2" s="971"/>
      <c r="M2" s="972"/>
    </row>
    <row r="3" spans="1:16" ht="33.75" x14ac:dyDescent="0.2">
      <c r="A3" s="966"/>
      <c r="B3" s="610" t="s">
        <v>309</v>
      </c>
      <c r="C3" s="610" t="s">
        <v>313</v>
      </c>
      <c r="D3" s="610" t="s">
        <v>317</v>
      </c>
      <c r="E3" s="610" t="s">
        <v>322</v>
      </c>
      <c r="F3" s="610" t="s">
        <v>326</v>
      </c>
      <c r="G3" s="610" t="s">
        <v>331</v>
      </c>
      <c r="H3" s="610" t="s">
        <v>339</v>
      </c>
      <c r="I3" s="610" t="s">
        <v>343</v>
      </c>
      <c r="J3" s="610" t="s">
        <v>349</v>
      </c>
      <c r="K3" s="610" t="s">
        <v>352</v>
      </c>
      <c r="L3" s="611" t="s">
        <v>223</v>
      </c>
      <c r="M3" s="612" t="s">
        <v>5</v>
      </c>
    </row>
    <row r="4" spans="1:16" x14ac:dyDescent="0.2">
      <c r="A4" s="640" t="s">
        <v>356</v>
      </c>
      <c r="B4" s="650">
        <f>recherche!C18</f>
        <v>0</v>
      </c>
      <c r="C4" s="641">
        <f>recherche!D18</f>
        <v>0</v>
      </c>
      <c r="D4" s="641">
        <f>recherche!E18</f>
        <v>0</v>
      </c>
      <c r="E4" s="641">
        <f>recherche!F18</f>
        <v>0</v>
      </c>
      <c r="F4" s="641">
        <f>recherche!G18</f>
        <v>0</v>
      </c>
      <c r="G4" s="635">
        <f>recherche!B18</f>
        <v>0</v>
      </c>
      <c r="H4" s="641">
        <f>recherche!I18</f>
        <v>0</v>
      </c>
      <c r="I4" s="641">
        <f>recherche!H18</f>
        <v>0</v>
      </c>
      <c r="J4" s="641">
        <f>recherche!J18</f>
        <v>0</v>
      </c>
      <c r="K4" s="641">
        <f>recherche!K18</f>
        <v>0</v>
      </c>
      <c r="L4" s="641">
        <f>recherche!N18+recherche!O18</f>
        <v>0</v>
      </c>
      <c r="M4" s="641">
        <f>recherche!L18</f>
        <v>0</v>
      </c>
      <c r="O4" s="499"/>
      <c r="P4" s="499"/>
    </row>
    <row r="5" spans="1:16" ht="31.5" customHeight="1" x14ac:dyDescent="0.2">
      <c r="A5" s="642" t="s">
        <v>357</v>
      </c>
      <c r="B5" s="651" t="e">
        <f>B4/M4</f>
        <v>#DIV/0!</v>
      </c>
      <c r="C5" s="643" t="e">
        <f>C4/M4</f>
        <v>#DIV/0!</v>
      </c>
      <c r="D5" s="643" t="e">
        <f>D4/M4</f>
        <v>#DIV/0!</v>
      </c>
      <c r="E5" s="643" t="e">
        <f>E4/M4</f>
        <v>#DIV/0!</v>
      </c>
      <c r="F5" s="643" t="e">
        <f>F4/M4</f>
        <v>#DIV/0!</v>
      </c>
      <c r="G5" s="636" t="e">
        <f>G4/M4</f>
        <v>#DIV/0!</v>
      </c>
      <c r="H5" s="643" t="e">
        <f>H4/M4</f>
        <v>#DIV/0!</v>
      </c>
      <c r="I5" s="643" t="e">
        <f>I4/M4</f>
        <v>#DIV/0!</v>
      </c>
      <c r="J5" s="643" t="e">
        <f>J4/M4</f>
        <v>#DIV/0!</v>
      </c>
      <c r="K5" s="643" t="e">
        <f>K4/M4</f>
        <v>#DIV/0!</v>
      </c>
      <c r="L5" s="643" t="e">
        <f>L4/M4</f>
        <v>#DIV/0!</v>
      </c>
      <c r="M5" s="643" t="e">
        <f>SUM(B5:L5)</f>
        <v>#DIV/0!</v>
      </c>
    </row>
    <row r="6" spans="1:16" x14ac:dyDescent="0.2">
      <c r="A6" s="618" t="s">
        <v>358</v>
      </c>
      <c r="B6" s="644">
        <f>recherche!C27</f>
        <v>0</v>
      </c>
      <c r="C6" s="608">
        <f>recherche!D27</f>
        <v>0</v>
      </c>
      <c r="D6" s="644">
        <f>recherche!E27</f>
        <v>0</v>
      </c>
      <c r="E6" s="644">
        <f>recherche!F27</f>
        <v>0</v>
      </c>
      <c r="F6" s="644">
        <f>recherche!G27</f>
        <v>0</v>
      </c>
      <c r="G6" s="644">
        <f>recherche!B27</f>
        <v>0</v>
      </c>
      <c r="H6" s="608">
        <f>recherche!I27</f>
        <v>0</v>
      </c>
      <c r="I6" s="644">
        <f>recherche!H27</f>
        <v>0</v>
      </c>
      <c r="J6" s="652">
        <f>recherche!J27</f>
        <v>0</v>
      </c>
      <c r="K6" s="644">
        <f>recherche!K27</f>
        <v>0</v>
      </c>
      <c r="L6" s="644">
        <f>recherche!N27+recherche!O27</f>
        <v>0</v>
      </c>
      <c r="M6" s="644">
        <f>recherche!L27</f>
        <v>0</v>
      </c>
      <c r="O6" s="499"/>
    </row>
    <row r="7" spans="1:16" x14ac:dyDescent="0.2">
      <c r="A7" s="618" t="s">
        <v>359</v>
      </c>
      <c r="B7" s="645" t="e">
        <f>B6/M6</f>
        <v>#DIV/0!</v>
      </c>
      <c r="C7" s="637" t="e">
        <f>C6/M6</f>
        <v>#DIV/0!</v>
      </c>
      <c r="D7" s="645" t="e">
        <f>D6/M6</f>
        <v>#DIV/0!</v>
      </c>
      <c r="E7" s="645" t="e">
        <f>E6/M6</f>
        <v>#DIV/0!</v>
      </c>
      <c r="F7" s="645" t="e">
        <f>F6/M6</f>
        <v>#DIV/0!</v>
      </c>
      <c r="G7" s="645" t="e">
        <f>G6/M6</f>
        <v>#DIV/0!</v>
      </c>
      <c r="H7" s="637" t="e">
        <f>H6/M6</f>
        <v>#DIV/0!</v>
      </c>
      <c r="I7" s="645" t="e">
        <f>I6/M6</f>
        <v>#DIV/0!</v>
      </c>
      <c r="J7" s="653" t="e">
        <f>J6/M6</f>
        <v>#DIV/0!</v>
      </c>
      <c r="K7" s="645" t="e">
        <f>K6/M6</f>
        <v>#DIV/0!</v>
      </c>
      <c r="L7" s="645" t="e">
        <f>L6/M6</f>
        <v>#DIV/0!</v>
      </c>
      <c r="M7" s="643" t="e">
        <f>SUM(B7:L7)</f>
        <v>#DIV/0!</v>
      </c>
    </row>
    <row r="8" spans="1:16" x14ac:dyDescent="0.2">
      <c r="A8" s="618" t="s">
        <v>360</v>
      </c>
      <c r="B8" s="638" t="e">
        <f>B6/B4</f>
        <v>#DIV/0!</v>
      </c>
      <c r="C8" s="646" t="e">
        <f t="shared" ref="C8:M8" si="0">C6/C4</f>
        <v>#DIV/0!</v>
      </c>
      <c r="D8" s="646" t="e">
        <f t="shared" si="0"/>
        <v>#DIV/0!</v>
      </c>
      <c r="E8" s="646" t="e">
        <f t="shared" si="0"/>
        <v>#DIV/0!</v>
      </c>
      <c r="F8" s="646" t="e">
        <f t="shared" si="0"/>
        <v>#DIV/0!</v>
      </c>
      <c r="G8" s="646" t="e">
        <f t="shared" si="0"/>
        <v>#DIV/0!</v>
      </c>
      <c r="H8" s="646" t="e">
        <f t="shared" si="0"/>
        <v>#DIV/0!</v>
      </c>
      <c r="I8" s="646" t="e">
        <f t="shared" si="0"/>
        <v>#DIV/0!</v>
      </c>
      <c r="J8" s="654" t="e">
        <f t="shared" si="0"/>
        <v>#DIV/0!</v>
      </c>
      <c r="K8" s="646" t="e">
        <f t="shared" si="0"/>
        <v>#DIV/0!</v>
      </c>
      <c r="L8" s="646" t="e">
        <f t="shared" si="0"/>
        <v>#DIV/0!</v>
      </c>
      <c r="M8" s="646" t="e">
        <f t="shared" si="0"/>
        <v>#DIV/0!</v>
      </c>
    </row>
    <row r="9" spans="1:16" x14ac:dyDescent="0.2">
      <c r="A9" s="618" t="s">
        <v>361</v>
      </c>
      <c r="B9" s="644">
        <f>recherche!C51</f>
        <v>0</v>
      </c>
      <c r="C9" s="644">
        <f>recherche!D51</f>
        <v>0</v>
      </c>
      <c r="D9" s="644">
        <f>recherche!E51</f>
        <v>0</v>
      </c>
      <c r="E9" s="644">
        <f>recherche!F51</f>
        <v>0</v>
      </c>
      <c r="F9" s="644">
        <f>recherche!G51</f>
        <v>0</v>
      </c>
      <c r="G9" s="644">
        <f>recherche!B51</f>
        <v>0</v>
      </c>
      <c r="H9" s="608">
        <f>recherche!I51</f>
        <v>0</v>
      </c>
      <c r="I9" s="644">
        <f>recherche!H51</f>
        <v>0</v>
      </c>
      <c r="J9" s="644">
        <f>recherche!J51</f>
        <v>0</v>
      </c>
      <c r="K9" s="652">
        <f>recherche!K51</f>
        <v>0</v>
      </c>
      <c r="L9" s="644">
        <f>recherche!N51+recherche!O51</f>
        <v>0</v>
      </c>
      <c r="M9" s="644">
        <f>recherche!L51</f>
        <v>0</v>
      </c>
      <c r="O9" s="499"/>
    </row>
    <row r="10" spans="1:16" x14ac:dyDescent="0.2">
      <c r="A10" s="618" t="s">
        <v>362</v>
      </c>
      <c r="B10" s="608" t="e">
        <f>B9/B4</f>
        <v>#DIV/0!</v>
      </c>
      <c r="C10" s="644" t="e">
        <f t="shared" ref="C10:M10" si="1">C9/C4</f>
        <v>#DIV/0!</v>
      </c>
      <c r="D10" s="644" t="e">
        <f t="shared" si="1"/>
        <v>#DIV/0!</v>
      </c>
      <c r="E10" s="644" t="e">
        <f t="shared" si="1"/>
        <v>#DIV/0!</v>
      </c>
      <c r="F10" s="644" t="e">
        <f t="shared" si="1"/>
        <v>#DIV/0!</v>
      </c>
      <c r="G10" s="644" t="e">
        <f t="shared" si="1"/>
        <v>#DIV/0!</v>
      </c>
      <c r="H10" s="644" t="e">
        <f t="shared" si="1"/>
        <v>#DIV/0!</v>
      </c>
      <c r="I10" s="644" t="e">
        <f t="shared" si="1"/>
        <v>#DIV/0!</v>
      </c>
      <c r="J10" s="652" t="e">
        <f t="shared" si="1"/>
        <v>#DIV/0!</v>
      </c>
      <c r="K10" s="644" t="e">
        <f t="shared" si="1"/>
        <v>#DIV/0!</v>
      </c>
      <c r="L10" s="644" t="e">
        <f t="shared" si="1"/>
        <v>#DIV/0!</v>
      </c>
      <c r="M10" s="644" t="e">
        <f t="shared" si="1"/>
        <v>#DIV/0!</v>
      </c>
    </row>
    <row r="11" spans="1:16" x14ac:dyDescent="0.2">
      <c r="A11" s="647" t="s">
        <v>230</v>
      </c>
      <c r="B11" s="648" t="e">
        <f>B9/M9</f>
        <v>#DIV/0!</v>
      </c>
      <c r="C11" s="648" t="e">
        <f>C9/M9</f>
        <v>#DIV/0!</v>
      </c>
      <c r="D11" s="648" t="e">
        <f>D9/M9</f>
        <v>#DIV/0!</v>
      </c>
      <c r="E11" s="648" t="e">
        <f>E9/M9</f>
        <v>#DIV/0!</v>
      </c>
      <c r="F11" s="648" t="e">
        <f>F9/M9</f>
        <v>#DIV/0!</v>
      </c>
      <c r="G11" s="648" t="e">
        <f>G9/M9</f>
        <v>#DIV/0!</v>
      </c>
      <c r="H11" s="639" t="e">
        <f>H9/M9</f>
        <v>#DIV/0!</v>
      </c>
      <c r="I11" s="648" t="e">
        <f>I9/M9</f>
        <v>#DIV/0!</v>
      </c>
      <c r="J11" s="648" t="e">
        <f>J9/M9</f>
        <v>#DIV/0!</v>
      </c>
      <c r="K11" s="655" t="e">
        <f>K9/M9</f>
        <v>#DIV/0!</v>
      </c>
      <c r="L11" s="648" t="e">
        <f>L9/M9</f>
        <v>#DIV/0!</v>
      </c>
      <c r="M11" s="649" t="e">
        <f>SUM(B11:L11)</f>
        <v>#DIV/0!</v>
      </c>
    </row>
    <row r="12" spans="1:16" x14ac:dyDescent="0.2">
      <c r="A12" s="591"/>
      <c r="B12" s="592"/>
      <c r="C12" s="592"/>
      <c r="D12" s="592"/>
      <c r="E12" s="592"/>
      <c r="F12" s="592"/>
      <c r="G12" s="592"/>
      <c r="H12" s="592"/>
      <c r="I12" s="592"/>
      <c r="J12" s="592"/>
      <c r="K12" s="592"/>
      <c r="L12" s="592"/>
      <c r="M12" s="593"/>
    </row>
    <row r="13" spans="1:16" ht="33.75" x14ac:dyDescent="0.2">
      <c r="A13" s="594" t="s">
        <v>192</v>
      </c>
      <c r="B13" s="610" t="s">
        <v>309</v>
      </c>
      <c r="C13" s="610" t="s">
        <v>313</v>
      </c>
      <c r="D13" s="610" t="s">
        <v>317</v>
      </c>
      <c r="E13" s="610" t="s">
        <v>322</v>
      </c>
      <c r="F13" s="610" t="s">
        <v>326</v>
      </c>
      <c r="G13" s="610" t="s">
        <v>331</v>
      </c>
      <c r="H13" s="610" t="s">
        <v>339</v>
      </c>
      <c r="I13" s="610" t="s">
        <v>343</v>
      </c>
      <c r="J13" s="610" t="s">
        <v>349</v>
      </c>
      <c r="K13" s="610" t="s">
        <v>352</v>
      </c>
      <c r="L13" s="611" t="s">
        <v>223</v>
      </c>
      <c r="M13" s="612" t="s">
        <v>5</v>
      </c>
    </row>
    <row r="14" spans="1:16" x14ac:dyDescent="0.2">
      <c r="A14" s="613" t="s">
        <v>231</v>
      </c>
      <c r="B14" s="600">
        <f>'tableaux recherche'!B17+'tableaux recherche'!B20+'tableaux recherche'!B23</f>
        <v>0</v>
      </c>
      <c r="C14" s="600">
        <f>'tableaux recherche'!C17+'tableaux recherche'!C20+'tableaux recherche'!C23</f>
        <v>0</v>
      </c>
      <c r="D14" s="600">
        <f>'tableaux recherche'!D17+'tableaux recherche'!D20+'tableaux recherche'!D23</f>
        <v>0</v>
      </c>
      <c r="E14" s="600">
        <f>'tableaux recherche'!E17+'tableaux recherche'!E20+'tableaux recherche'!E23</f>
        <v>0</v>
      </c>
      <c r="F14" s="600">
        <f>'tableaux recherche'!F17+'tableaux recherche'!F20+'tableaux recherche'!F23</f>
        <v>0</v>
      </c>
      <c r="G14" s="600">
        <f>'tableaux recherche'!G17+'tableaux recherche'!G20+'tableaux recherche'!G23</f>
        <v>0</v>
      </c>
      <c r="H14" s="600">
        <f>'tableaux recherche'!H17+'tableaux recherche'!H20+'tableaux recherche'!H23</f>
        <v>0</v>
      </c>
      <c r="I14" s="600">
        <f>'tableaux recherche'!I17+'tableaux recherche'!I20+'tableaux recherche'!I23</f>
        <v>0</v>
      </c>
      <c r="J14" s="600">
        <f>'tableaux recherche'!J17+'tableaux recherche'!J20+'tableaux recherche'!J23</f>
        <v>0</v>
      </c>
      <c r="K14" s="600">
        <f>'tableaux recherche'!K17+'tableaux recherche'!K20+'tableaux recherche'!K23</f>
        <v>0</v>
      </c>
      <c r="L14" s="600">
        <f>'tableaux recherche'!L17+'tableaux recherche'!L20+'tableaux recherche'!L23</f>
        <v>0</v>
      </c>
      <c r="M14" s="600">
        <f>'tableaux recherche'!M17+'tableaux recherche'!M20+'tableaux recherche'!M23</f>
        <v>0</v>
      </c>
      <c r="O14" s="615"/>
    </row>
    <row r="15" spans="1:16" x14ac:dyDescent="0.2">
      <c r="A15" s="614" t="s">
        <v>363</v>
      </c>
      <c r="B15" s="603" t="e">
        <f>B14/B4</f>
        <v>#DIV/0!</v>
      </c>
      <c r="C15" s="603" t="e">
        <f t="shared" ref="C15:M15" si="2">C14/C4</f>
        <v>#DIV/0!</v>
      </c>
      <c r="D15" s="603" t="e">
        <f t="shared" si="2"/>
        <v>#DIV/0!</v>
      </c>
      <c r="E15" s="603" t="e">
        <f t="shared" si="2"/>
        <v>#DIV/0!</v>
      </c>
      <c r="F15" s="603" t="e">
        <f t="shared" si="2"/>
        <v>#DIV/0!</v>
      </c>
      <c r="G15" s="603" t="e">
        <f t="shared" si="2"/>
        <v>#DIV/0!</v>
      </c>
      <c r="H15" s="603" t="e">
        <f t="shared" si="2"/>
        <v>#DIV/0!</v>
      </c>
      <c r="I15" s="603" t="e">
        <f t="shared" si="2"/>
        <v>#DIV/0!</v>
      </c>
      <c r="J15" s="603" t="e">
        <f t="shared" si="2"/>
        <v>#DIV/0!</v>
      </c>
      <c r="K15" s="603" t="e">
        <f t="shared" si="2"/>
        <v>#DIV/0!</v>
      </c>
      <c r="L15" s="603" t="e">
        <f t="shared" si="2"/>
        <v>#DIV/0!</v>
      </c>
      <c r="M15" s="603" t="e">
        <f t="shared" si="2"/>
        <v>#DIV/0!</v>
      </c>
    </row>
    <row r="16" spans="1:16" x14ac:dyDescent="0.2">
      <c r="A16" s="614" t="s">
        <v>232</v>
      </c>
      <c r="B16" s="605" t="e">
        <f>B14/M14</f>
        <v>#DIV/0!</v>
      </c>
      <c r="C16" s="605" t="e">
        <f>C14/M14</f>
        <v>#DIV/0!</v>
      </c>
      <c r="D16" s="605" t="e">
        <f>D14/M14</f>
        <v>#DIV/0!</v>
      </c>
      <c r="E16" s="605" t="e">
        <f>E14/M14</f>
        <v>#DIV/0!</v>
      </c>
      <c r="F16" s="605" t="e">
        <f>F14/M14</f>
        <v>#DIV/0!</v>
      </c>
      <c r="G16" s="605" t="e">
        <f>G14/M14</f>
        <v>#DIV/0!</v>
      </c>
      <c r="H16" s="605" t="e">
        <f>H14/M14</f>
        <v>#DIV/0!</v>
      </c>
      <c r="I16" s="605" t="e">
        <f>I14/M14</f>
        <v>#DIV/0!</v>
      </c>
      <c r="J16" s="605" t="e">
        <f>J14/M14</f>
        <v>#DIV/0!</v>
      </c>
      <c r="K16" s="605" t="e">
        <f>K14/M14</f>
        <v>#DIV/0!</v>
      </c>
      <c r="L16" s="605" t="e">
        <f>L14/M14</f>
        <v>#DIV/0!</v>
      </c>
      <c r="M16" s="601" t="e">
        <f>SUM(B16:L16)</f>
        <v>#DIV/0!</v>
      </c>
    </row>
    <row r="17" spans="1:15" x14ac:dyDescent="0.2">
      <c r="A17" s="613" t="s">
        <v>6</v>
      </c>
      <c r="B17" s="603">
        <f>recherche!C33</f>
        <v>0</v>
      </c>
      <c r="C17" s="603">
        <f>recherche!D33</f>
        <v>0</v>
      </c>
      <c r="D17" s="603">
        <f>recherche!E33</f>
        <v>0</v>
      </c>
      <c r="E17" s="603">
        <f>recherche!F33</f>
        <v>0</v>
      </c>
      <c r="F17" s="603">
        <f>recherche!G33</f>
        <v>0</v>
      </c>
      <c r="G17" s="603">
        <f>recherche!B33</f>
        <v>0</v>
      </c>
      <c r="H17" s="603">
        <f>recherche!I33</f>
        <v>0</v>
      </c>
      <c r="I17" s="603">
        <f>recherche!H33</f>
        <v>0</v>
      </c>
      <c r="J17" s="603">
        <f>recherche!J33</f>
        <v>0</v>
      </c>
      <c r="K17" s="603">
        <f>recherche!K33</f>
        <v>0</v>
      </c>
      <c r="L17" s="603">
        <f>recherche!N33+recherche!O33</f>
        <v>0</v>
      </c>
      <c r="M17" s="603">
        <f>recherche!L33</f>
        <v>0</v>
      </c>
      <c r="O17" s="499"/>
    </row>
    <row r="18" spans="1:15" x14ac:dyDescent="0.2">
      <c r="A18" s="614" t="s">
        <v>364</v>
      </c>
      <c r="B18" s="616" t="e">
        <f>B17/B4</f>
        <v>#DIV/0!</v>
      </c>
      <c r="C18" s="616" t="e">
        <f t="shared" ref="C18:M18" si="3">C17/C4</f>
        <v>#DIV/0!</v>
      </c>
      <c r="D18" s="616" t="e">
        <f t="shared" si="3"/>
        <v>#DIV/0!</v>
      </c>
      <c r="E18" s="616" t="e">
        <f t="shared" si="3"/>
        <v>#DIV/0!</v>
      </c>
      <c r="F18" s="616" t="e">
        <f t="shared" si="3"/>
        <v>#DIV/0!</v>
      </c>
      <c r="G18" s="616" t="e">
        <f t="shared" si="3"/>
        <v>#DIV/0!</v>
      </c>
      <c r="H18" s="616" t="e">
        <f t="shared" si="3"/>
        <v>#DIV/0!</v>
      </c>
      <c r="I18" s="616" t="e">
        <f t="shared" si="3"/>
        <v>#DIV/0!</v>
      </c>
      <c r="J18" s="616" t="e">
        <f t="shared" si="3"/>
        <v>#DIV/0!</v>
      </c>
      <c r="K18" s="616" t="e">
        <f t="shared" si="3"/>
        <v>#DIV/0!</v>
      </c>
      <c r="L18" s="616" t="e">
        <f t="shared" si="3"/>
        <v>#DIV/0!</v>
      </c>
      <c r="M18" s="616" t="e">
        <f t="shared" si="3"/>
        <v>#DIV/0!</v>
      </c>
    </row>
    <row r="19" spans="1:15" x14ac:dyDescent="0.2">
      <c r="A19" s="614" t="s">
        <v>233</v>
      </c>
      <c r="B19" s="605" t="e">
        <f>B17/M17</f>
        <v>#DIV/0!</v>
      </c>
      <c r="C19" s="605" t="e">
        <f>C17/M17</f>
        <v>#DIV/0!</v>
      </c>
      <c r="D19" s="605" t="e">
        <f>D17/M17</f>
        <v>#DIV/0!</v>
      </c>
      <c r="E19" s="605" t="e">
        <f>E17/M17</f>
        <v>#DIV/0!</v>
      </c>
      <c r="F19" s="605" t="e">
        <f>F17/M17</f>
        <v>#DIV/0!</v>
      </c>
      <c r="G19" s="605" t="e">
        <f>G17/M17</f>
        <v>#DIV/0!</v>
      </c>
      <c r="H19" s="605" t="e">
        <f>H17/M17</f>
        <v>#DIV/0!</v>
      </c>
      <c r="I19" s="605" t="e">
        <f>I17/M17</f>
        <v>#DIV/0!</v>
      </c>
      <c r="J19" s="605" t="e">
        <f>J17/M17</f>
        <v>#DIV/0!</v>
      </c>
      <c r="K19" s="605" t="e">
        <f>K17/M17</f>
        <v>#DIV/0!</v>
      </c>
      <c r="L19" s="605" t="e">
        <f>L17/M17</f>
        <v>#DIV/0!</v>
      </c>
      <c r="M19" s="601" t="e">
        <f>SUM(B19:L19)</f>
        <v>#DIV/0!</v>
      </c>
    </row>
    <row r="20" spans="1:15" x14ac:dyDescent="0.2">
      <c r="A20" s="613" t="s">
        <v>234</v>
      </c>
      <c r="B20" s="603">
        <f>recherche!C31</f>
        <v>0</v>
      </c>
      <c r="C20" s="603">
        <f>recherche!D31</f>
        <v>0</v>
      </c>
      <c r="D20" s="603">
        <f>recherche!E31</f>
        <v>0</v>
      </c>
      <c r="E20" s="603">
        <f>recherche!F31</f>
        <v>0</v>
      </c>
      <c r="F20" s="603">
        <f>recherche!G31</f>
        <v>0</v>
      </c>
      <c r="G20" s="603">
        <f>recherche!B31</f>
        <v>0</v>
      </c>
      <c r="H20" s="603">
        <f>recherche!I31</f>
        <v>0</v>
      </c>
      <c r="I20" s="603">
        <f>recherche!H31</f>
        <v>0</v>
      </c>
      <c r="J20" s="603">
        <f>recherche!J31</f>
        <v>0</v>
      </c>
      <c r="K20" s="603">
        <f>recherche!K31</f>
        <v>0</v>
      </c>
      <c r="L20" s="603">
        <f>recherche!N31+recherche!O31</f>
        <v>0</v>
      </c>
      <c r="M20" s="617">
        <f>recherche!L31</f>
        <v>0</v>
      </c>
      <c r="O20" s="499"/>
    </row>
    <row r="21" spans="1:15" x14ac:dyDescent="0.2">
      <c r="A21" s="614" t="s">
        <v>365</v>
      </c>
      <c r="B21" s="616" t="e">
        <f>B20/B4</f>
        <v>#DIV/0!</v>
      </c>
      <c r="C21" s="616" t="e">
        <f t="shared" ref="C21:M21" si="4">C20/C4</f>
        <v>#DIV/0!</v>
      </c>
      <c r="D21" s="616" t="e">
        <f t="shared" si="4"/>
        <v>#DIV/0!</v>
      </c>
      <c r="E21" s="616" t="e">
        <f t="shared" si="4"/>
        <v>#DIV/0!</v>
      </c>
      <c r="F21" s="616" t="e">
        <f t="shared" si="4"/>
        <v>#DIV/0!</v>
      </c>
      <c r="G21" s="616" t="e">
        <f t="shared" si="4"/>
        <v>#DIV/0!</v>
      </c>
      <c r="H21" s="616" t="e">
        <f t="shared" si="4"/>
        <v>#DIV/0!</v>
      </c>
      <c r="I21" s="616" t="e">
        <f t="shared" si="4"/>
        <v>#DIV/0!</v>
      </c>
      <c r="J21" s="616" t="e">
        <f t="shared" si="4"/>
        <v>#DIV/0!</v>
      </c>
      <c r="K21" s="616" t="e">
        <f t="shared" si="4"/>
        <v>#DIV/0!</v>
      </c>
      <c r="L21" s="616" t="e">
        <f t="shared" si="4"/>
        <v>#DIV/0!</v>
      </c>
      <c r="M21" s="616" t="e">
        <f t="shared" si="4"/>
        <v>#DIV/0!</v>
      </c>
    </row>
    <row r="22" spans="1:15" x14ac:dyDescent="0.2">
      <c r="A22" s="614" t="s">
        <v>235</v>
      </c>
      <c r="B22" s="605" t="e">
        <f>B20/M20</f>
        <v>#DIV/0!</v>
      </c>
      <c r="C22" s="605" t="e">
        <f>C20/M20</f>
        <v>#DIV/0!</v>
      </c>
      <c r="D22" s="605" t="e">
        <f>D20/M20</f>
        <v>#DIV/0!</v>
      </c>
      <c r="E22" s="605" t="e">
        <f>E20/M20</f>
        <v>#DIV/0!</v>
      </c>
      <c r="F22" s="605" t="e">
        <f>F20/M20</f>
        <v>#DIV/0!</v>
      </c>
      <c r="G22" s="605" t="e">
        <f>G20/M20</f>
        <v>#DIV/0!</v>
      </c>
      <c r="H22" s="605" t="e">
        <f>H20/M20</f>
        <v>#DIV/0!</v>
      </c>
      <c r="I22" s="605" t="e">
        <f>I20/M20</f>
        <v>#DIV/0!</v>
      </c>
      <c r="J22" s="605" t="e">
        <f>J20/M20</f>
        <v>#DIV/0!</v>
      </c>
      <c r="K22" s="605" t="e">
        <f>K20/M20</f>
        <v>#DIV/0!</v>
      </c>
      <c r="L22" s="605" t="e">
        <f>L20/M20</f>
        <v>#DIV/0!</v>
      </c>
      <c r="M22" s="601" t="e">
        <f>SUM(B22:L22)</f>
        <v>#DIV/0!</v>
      </c>
    </row>
    <row r="23" spans="1:15" x14ac:dyDescent="0.2">
      <c r="A23" s="613" t="s">
        <v>236</v>
      </c>
      <c r="B23" s="603">
        <f>recherche!C34+recherche!C35</f>
        <v>0</v>
      </c>
      <c r="C23" s="603">
        <f>recherche!D34+recherche!D35</f>
        <v>0</v>
      </c>
      <c r="D23" s="603">
        <f>recherche!E34+recherche!E35</f>
        <v>0</v>
      </c>
      <c r="E23" s="603">
        <f>recherche!F34+recherche!F35</f>
        <v>0</v>
      </c>
      <c r="F23" s="603">
        <f>recherche!G34+recherche!G35</f>
        <v>0</v>
      </c>
      <c r="G23" s="603">
        <f>recherche!B34+recherche!B35</f>
        <v>0</v>
      </c>
      <c r="H23" s="603">
        <f>recherche!I34+recherche!I35</f>
        <v>0</v>
      </c>
      <c r="I23" s="603">
        <f>recherche!H34+recherche!H35</f>
        <v>0</v>
      </c>
      <c r="J23" s="603">
        <f>recherche!J34+recherche!J35</f>
        <v>0</v>
      </c>
      <c r="K23" s="603">
        <f>recherche!K34+recherche!K35</f>
        <v>0</v>
      </c>
      <c r="L23" s="603">
        <f>recherche!N34+recherche!N35+recherche!O34+recherche!O35</f>
        <v>0</v>
      </c>
      <c r="M23" s="603">
        <f>recherche!L34+recherche!L35</f>
        <v>0</v>
      </c>
      <c r="O23" s="499"/>
    </row>
    <row r="24" spans="1:15" x14ac:dyDescent="0.2">
      <c r="A24" s="614" t="s">
        <v>366</v>
      </c>
      <c r="B24" s="616" t="e">
        <f>B23/B4</f>
        <v>#DIV/0!</v>
      </c>
      <c r="C24" s="616" t="e">
        <f t="shared" ref="C24:M24" si="5">C23/C4</f>
        <v>#DIV/0!</v>
      </c>
      <c r="D24" s="616" t="e">
        <f t="shared" si="5"/>
        <v>#DIV/0!</v>
      </c>
      <c r="E24" s="616" t="e">
        <f t="shared" si="5"/>
        <v>#DIV/0!</v>
      </c>
      <c r="F24" s="616" t="e">
        <f t="shared" si="5"/>
        <v>#DIV/0!</v>
      </c>
      <c r="G24" s="616" t="e">
        <f t="shared" si="5"/>
        <v>#DIV/0!</v>
      </c>
      <c r="H24" s="616" t="e">
        <f t="shared" si="5"/>
        <v>#DIV/0!</v>
      </c>
      <c r="I24" s="616" t="e">
        <f t="shared" si="5"/>
        <v>#DIV/0!</v>
      </c>
      <c r="J24" s="616" t="e">
        <f t="shared" si="5"/>
        <v>#DIV/0!</v>
      </c>
      <c r="K24" s="616" t="e">
        <f t="shared" si="5"/>
        <v>#DIV/0!</v>
      </c>
      <c r="L24" s="616" t="e">
        <f t="shared" si="5"/>
        <v>#DIV/0!</v>
      </c>
      <c r="M24" s="616" t="e">
        <f t="shared" si="5"/>
        <v>#DIV/0!</v>
      </c>
    </row>
    <row r="25" spans="1:15" x14ac:dyDescent="0.2">
      <c r="A25" s="614" t="s">
        <v>237</v>
      </c>
      <c r="B25" s="607" t="e">
        <f>B23/M23</f>
        <v>#DIV/0!</v>
      </c>
      <c r="C25" s="607" t="e">
        <f>C23/M23</f>
        <v>#DIV/0!</v>
      </c>
      <c r="D25" s="607" t="e">
        <f>D23/M23</f>
        <v>#DIV/0!</v>
      </c>
      <c r="E25" s="607" t="e">
        <f>E23/M23</f>
        <v>#DIV/0!</v>
      </c>
      <c r="F25" s="607" t="e">
        <f>F23/M23</f>
        <v>#DIV/0!</v>
      </c>
      <c r="G25" s="607" t="e">
        <f>G23/M23</f>
        <v>#DIV/0!</v>
      </c>
      <c r="H25" s="607" t="e">
        <f>H23/M23</f>
        <v>#DIV/0!</v>
      </c>
      <c r="I25" s="607" t="e">
        <f>I23/M23</f>
        <v>#DIV/0!</v>
      </c>
      <c r="J25" s="607" t="e">
        <f>J23/M23</f>
        <v>#DIV/0!</v>
      </c>
      <c r="K25" s="607" t="e">
        <f>K23/M23</f>
        <v>#DIV/0!</v>
      </c>
      <c r="L25" s="607" t="e">
        <f>L23/M23</f>
        <v>#DIV/0!</v>
      </c>
      <c r="M25" s="609" t="e">
        <f>SUM(B25:L25)</f>
        <v>#DIV/0!</v>
      </c>
    </row>
    <row r="26" spans="1:15" x14ac:dyDescent="0.2">
      <c r="A26" s="591"/>
      <c r="B26" s="592"/>
      <c r="C26" s="592"/>
      <c r="D26" s="592"/>
      <c r="E26" s="592"/>
      <c r="F26" s="592"/>
      <c r="G26" s="592"/>
      <c r="H26" s="592"/>
      <c r="I26" s="592"/>
      <c r="J26" s="592"/>
      <c r="K26" s="592"/>
      <c r="L26" s="592"/>
      <c r="M26" s="593"/>
    </row>
    <row r="27" spans="1:15" ht="33.75" x14ac:dyDescent="0.2">
      <c r="A27" s="619" t="s">
        <v>194</v>
      </c>
      <c r="B27" s="620" t="s">
        <v>309</v>
      </c>
      <c r="C27" s="620" t="s">
        <v>313</v>
      </c>
      <c r="D27" s="620" t="s">
        <v>317</v>
      </c>
      <c r="E27" s="620" t="s">
        <v>322</v>
      </c>
      <c r="F27" s="620" t="s">
        <v>326</v>
      </c>
      <c r="G27" s="620" t="s">
        <v>331</v>
      </c>
      <c r="H27" s="620" t="s">
        <v>339</v>
      </c>
      <c r="I27" s="620" t="s">
        <v>343</v>
      </c>
      <c r="J27" s="620" t="s">
        <v>349</v>
      </c>
      <c r="K27" s="620" t="s">
        <v>352</v>
      </c>
      <c r="L27" s="621" t="s">
        <v>223</v>
      </c>
      <c r="M27" s="620" t="s">
        <v>5</v>
      </c>
    </row>
    <row r="28" spans="1:15" x14ac:dyDescent="0.2">
      <c r="A28" s="618" t="s">
        <v>194</v>
      </c>
      <c r="B28" s="622">
        <f>B29+B30</f>
        <v>0</v>
      </c>
      <c r="C28" s="622">
        <f t="shared" ref="C28:M28" si="6">C29+C30</f>
        <v>0</v>
      </c>
      <c r="D28" s="622">
        <f t="shared" si="6"/>
        <v>0</v>
      </c>
      <c r="E28" s="622">
        <f t="shared" si="6"/>
        <v>0</v>
      </c>
      <c r="F28" s="622">
        <f t="shared" si="6"/>
        <v>0</v>
      </c>
      <c r="G28" s="622">
        <f t="shared" si="6"/>
        <v>0</v>
      </c>
      <c r="H28" s="622">
        <f t="shared" si="6"/>
        <v>0</v>
      </c>
      <c r="I28" s="622">
        <f t="shared" si="6"/>
        <v>0</v>
      </c>
      <c r="J28" s="622">
        <f t="shared" si="6"/>
        <v>0</v>
      </c>
      <c r="K28" s="622">
        <f t="shared" si="6"/>
        <v>0</v>
      </c>
      <c r="L28" s="622">
        <f t="shared" si="6"/>
        <v>0</v>
      </c>
      <c r="M28" s="622">
        <f t="shared" si="6"/>
        <v>0</v>
      </c>
      <c r="O28" s="499"/>
    </row>
    <row r="29" spans="1:15" x14ac:dyDescent="0.2">
      <c r="A29" s="618" t="s">
        <v>242</v>
      </c>
      <c r="B29" s="603">
        <f>recherche!C46</f>
        <v>0</v>
      </c>
      <c r="C29" s="603">
        <f>recherche!D46</f>
        <v>0</v>
      </c>
      <c r="D29" s="603">
        <f>recherche!E46</f>
        <v>0</v>
      </c>
      <c r="E29" s="603">
        <f>recherche!F46</f>
        <v>0</v>
      </c>
      <c r="F29" s="603">
        <f>recherche!G46</f>
        <v>0</v>
      </c>
      <c r="G29" s="603">
        <f>recherche!B46</f>
        <v>0</v>
      </c>
      <c r="H29" s="603">
        <f>recherche!I46</f>
        <v>0</v>
      </c>
      <c r="I29" s="603">
        <f>recherche!H46</f>
        <v>0</v>
      </c>
      <c r="J29" s="603">
        <f>recherche!J46</f>
        <v>0</v>
      </c>
      <c r="K29" s="603">
        <f>recherche!K46</f>
        <v>0</v>
      </c>
      <c r="L29" s="603">
        <f>recherche!N46+recherche!O46</f>
        <v>0</v>
      </c>
      <c r="M29" s="603">
        <f>recherche!L46</f>
        <v>0</v>
      </c>
      <c r="N29" s="584"/>
      <c r="O29" s="499"/>
    </row>
    <row r="30" spans="1:15" x14ac:dyDescent="0.2">
      <c r="A30" s="602" t="s">
        <v>243</v>
      </c>
      <c r="B30" s="603">
        <f>recherche!C47</f>
        <v>0</v>
      </c>
      <c r="C30" s="603">
        <f>recherche!D47</f>
        <v>0</v>
      </c>
      <c r="D30" s="603">
        <f>recherche!E47</f>
        <v>0</v>
      </c>
      <c r="E30" s="603">
        <f>recherche!F47</f>
        <v>0</v>
      </c>
      <c r="F30" s="603">
        <f>recherche!G47</f>
        <v>0</v>
      </c>
      <c r="G30" s="603">
        <f>recherche!B47</f>
        <v>0</v>
      </c>
      <c r="H30" s="603">
        <f>recherche!I47</f>
        <v>0</v>
      </c>
      <c r="I30" s="603">
        <f>recherche!H47</f>
        <v>0</v>
      </c>
      <c r="J30" s="603">
        <f>recherche!J47</f>
        <v>0</v>
      </c>
      <c r="K30" s="603">
        <f>recherche!K47</f>
        <v>0</v>
      </c>
      <c r="L30" s="603">
        <f>recherche!N47+recherche!O47</f>
        <v>0</v>
      </c>
      <c r="M30" s="603">
        <f>recherche!L47</f>
        <v>0</v>
      </c>
      <c r="O30" s="499"/>
    </row>
    <row r="31" spans="1:15" x14ac:dyDescent="0.2">
      <c r="A31" s="604" t="s">
        <v>244</v>
      </c>
      <c r="B31" s="616" t="e">
        <f>B28/B4</f>
        <v>#DIV/0!</v>
      </c>
      <c r="C31" s="616" t="e">
        <f t="shared" ref="C31:M31" si="7">C28/C4</f>
        <v>#DIV/0!</v>
      </c>
      <c r="D31" s="616" t="e">
        <f t="shared" si="7"/>
        <v>#DIV/0!</v>
      </c>
      <c r="E31" s="616" t="e">
        <f t="shared" si="7"/>
        <v>#DIV/0!</v>
      </c>
      <c r="F31" s="616" t="e">
        <f t="shared" si="7"/>
        <v>#DIV/0!</v>
      </c>
      <c r="G31" s="616" t="e">
        <f t="shared" si="7"/>
        <v>#DIV/0!</v>
      </c>
      <c r="H31" s="616" t="e">
        <f t="shared" si="7"/>
        <v>#DIV/0!</v>
      </c>
      <c r="I31" s="616" t="e">
        <f t="shared" si="7"/>
        <v>#DIV/0!</v>
      </c>
      <c r="J31" s="616" t="e">
        <f t="shared" si="7"/>
        <v>#DIV/0!</v>
      </c>
      <c r="K31" s="616" t="e">
        <f t="shared" si="7"/>
        <v>#DIV/0!</v>
      </c>
      <c r="L31" s="616" t="e">
        <f t="shared" si="7"/>
        <v>#DIV/0!</v>
      </c>
      <c r="M31" s="616" t="e">
        <f t="shared" si="7"/>
        <v>#DIV/0!</v>
      </c>
    </row>
    <row r="32" spans="1:15" x14ac:dyDescent="0.2">
      <c r="A32" s="606" t="s">
        <v>238</v>
      </c>
      <c r="B32" s="607" t="e">
        <f>B28/$M$28</f>
        <v>#DIV/0!</v>
      </c>
      <c r="C32" s="607" t="e">
        <f t="shared" ref="C32:L32" si="8">C28/$M$28</f>
        <v>#DIV/0!</v>
      </c>
      <c r="D32" s="607" t="e">
        <f t="shared" si="8"/>
        <v>#DIV/0!</v>
      </c>
      <c r="E32" s="607" t="e">
        <f t="shared" si="8"/>
        <v>#DIV/0!</v>
      </c>
      <c r="F32" s="607" t="e">
        <f t="shared" si="8"/>
        <v>#DIV/0!</v>
      </c>
      <c r="G32" s="607" t="e">
        <f t="shared" si="8"/>
        <v>#DIV/0!</v>
      </c>
      <c r="H32" s="607" t="e">
        <f t="shared" si="8"/>
        <v>#DIV/0!</v>
      </c>
      <c r="I32" s="607" t="e">
        <f t="shared" si="8"/>
        <v>#DIV/0!</v>
      </c>
      <c r="J32" s="607" t="e">
        <f t="shared" si="8"/>
        <v>#DIV/0!</v>
      </c>
      <c r="K32" s="607" t="e">
        <f t="shared" si="8"/>
        <v>#DIV/0!</v>
      </c>
      <c r="L32" s="607" t="e">
        <f t="shared" si="8"/>
        <v>#DIV/0!</v>
      </c>
      <c r="M32" s="609" t="e">
        <f>SUM(B32:L32)</f>
        <v>#DIV/0!</v>
      </c>
    </row>
    <row r="33" spans="1:15" x14ac:dyDescent="0.2">
      <c r="A33" s="853"/>
      <c r="B33" s="854"/>
      <c r="C33" s="854"/>
      <c r="D33" s="854"/>
      <c r="E33" s="854"/>
      <c r="F33" s="854"/>
      <c r="G33" s="854"/>
      <c r="H33" s="854"/>
      <c r="I33" s="854"/>
      <c r="J33" s="854"/>
      <c r="K33" s="854"/>
      <c r="L33" s="854"/>
      <c r="M33" s="855"/>
    </row>
    <row r="34" spans="1:15" ht="33.75" x14ac:dyDescent="0.2">
      <c r="A34" s="614"/>
      <c r="B34" s="610" t="s">
        <v>309</v>
      </c>
      <c r="C34" s="610" t="s">
        <v>313</v>
      </c>
      <c r="D34" s="610" t="s">
        <v>317</v>
      </c>
      <c r="E34" s="610" t="s">
        <v>322</v>
      </c>
      <c r="F34" s="610" t="s">
        <v>326</v>
      </c>
      <c r="G34" s="610" t="s">
        <v>331</v>
      </c>
      <c r="H34" s="610" t="s">
        <v>339</v>
      </c>
      <c r="I34" s="610" t="s">
        <v>343</v>
      </c>
      <c r="J34" s="610" t="s">
        <v>349</v>
      </c>
      <c r="K34" s="610" t="s">
        <v>352</v>
      </c>
      <c r="L34" s="621" t="s">
        <v>223</v>
      </c>
      <c r="M34" s="620" t="s">
        <v>5</v>
      </c>
    </row>
    <row r="35" spans="1:15" x14ac:dyDescent="0.2">
      <c r="A35" s="856" t="s">
        <v>239</v>
      </c>
      <c r="B35" s="600">
        <f>cartographie!B46</f>
        <v>0</v>
      </c>
      <c r="C35" s="600">
        <f>cartographie!E46</f>
        <v>0</v>
      </c>
      <c r="D35" s="600">
        <f>cartographie!H46</f>
        <v>0</v>
      </c>
      <c r="E35" s="600">
        <f>cartographie!K46</f>
        <v>0</v>
      </c>
      <c r="F35" s="600">
        <f>cartographie!N46</f>
        <v>0</v>
      </c>
      <c r="G35" s="600">
        <f>cartographie!T46</f>
        <v>0</v>
      </c>
      <c r="H35" s="600">
        <f>cartographie!W46</f>
        <v>0</v>
      </c>
      <c r="I35" s="600">
        <f>cartographie!Z46</f>
        <v>0</v>
      </c>
      <c r="J35" s="600">
        <f>cartographie!AC46</f>
        <v>0</v>
      </c>
      <c r="K35" s="600">
        <f>cartographie!AF46</f>
        <v>0</v>
      </c>
      <c r="L35" s="600">
        <f>cartographie!AI46</f>
        <v>0</v>
      </c>
      <c r="M35" s="600">
        <f>cartographie!AL46</f>
        <v>0</v>
      </c>
      <c r="O35" s="499">
        <f>SUM(B35:L35)</f>
        <v>0</v>
      </c>
    </row>
    <row r="36" spans="1:15" x14ac:dyDescent="0.2">
      <c r="A36" s="614" t="s">
        <v>367</v>
      </c>
      <c r="B36" s="857" t="e">
        <f t="shared" ref="B36:M36" si="9">B35/B4</f>
        <v>#DIV/0!</v>
      </c>
      <c r="C36" s="857" t="e">
        <f t="shared" si="9"/>
        <v>#DIV/0!</v>
      </c>
      <c r="D36" s="857" t="e">
        <f t="shared" si="9"/>
        <v>#DIV/0!</v>
      </c>
      <c r="E36" s="857" t="e">
        <f t="shared" si="9"/>
        <v>#DIV/0!</v>
      </c>
      <c r="F36" s="857" t="e">
        <f t="shared" si="9"/>
        <v>#DIV/0!</v>
      </c>
      <c r="G36" s="857" t="e">
        <f t="shared" si="9"/>
        <v>#DIV/0!</v>
      </c>
      <c r="H36" s="857" t="e">
        <f t="shared" si="9"/>
        <v>#DIV/0!</v>
      </c>
      <c r="I36" s="857" t="e">
        <f t="shared" si="9"/>
        <v>#DIV/0!</v>
      </c>
      <c r="J36" s="857" t="e">
        <f t="shared" si="9"/>
        <v>#DIV/0!</v>
      </c>
      <c r="K36" s="857" t="e">
        <f t="shared" si="9"/>
        <v>#DIV/0!</v>
      </c>
      <c r="L36" s="857" t="e">
        <f t="shared" si="9"/>
        <v>#DIV/0!</v>
      </c>
      <c r="M36" s="857" t="e">
        <f t="shared" si="9"/>
        <v>#DIV/0!</v>
      </c>
    </row>
    <row r="37" spans="1:15" x14ac:dyDescent="0.2">
      <c r="A37" s="591"/>
      <c r="B37" s="599"/>
      <c r="C37" s="599"/>
      <c r="D37" s="599"/>
      <c r="E37" s="599"/>
      <c r="F37" s="599"/>
      <c r="G37" s="599"/>
      <c r="H37" s="599"/>
      <c r="I37" s="599"/>
      <c r="J37" s="599"/>
      <c r="K37" s="599"/>
      <c r="L37" s="599"/>
      <c r="M37" s="599"/>
    </row>
    <row r="38" spans="1:15" x14ac:dyDescent="0.2">
      <c r="A38" s="594" t="s">
        <v>240</v>
      </c>
      <c r="B38" s="595"/>
      <c r="C38" s="595"/>
      <c r="D38" s="595"/>
      <c r="E38" s="595"/>
      <c r="F38" s="595"/>
      <c r="G38" s="595"/>
      <c r="H38" s="595"/>
      <c r="I38" s="595"/>
      <c r="J38" s="595"/>
      <c r="K38" s="595"/>
      <c r="L38" s="595"/>
      <c r="M38" s="595"/>
    </row>
    <row r="39" spans="1:15" x14ac:dyDescent="0.2">
      <c r="A39" s="613" t="s">
        <v>47</v>
      </c>
      <c r="B39" s="858">
        <f>recherche!C48</f>
        <v>0</v>
      </c>
      <c r="C39" s="859">
        <f>recherche!D48</f>
        <v>0</v>
      </c>
      <c r="D39" s="858">
        <f>recherche!E48</f>
        <v>0</v>
      </c>
      <c r="E39" s="859">
        <f>recherche!F48</f>
        <v>0</v>
      </c>
      <c r="F39" s="858">
        <f>recherche!G48</f>
        <v>0</v>
      </c>
      <c r="G39" s="859">
        <f>recherche!B48</f>
        <v>0</v>
      </c>
      <c r="H39" s="858">
        <f>recherche!I48</f>
        <v>0</v>
      </c>
      <c r="I39" s="859">
        <f>recherche!H48</f>
        <v>0</v>
      </c>
      <c r="J39" s="858">
        <f>recherche!J48</f>
        <v>0</v>
      </c>
      <c r="K39" s="859">
        <f>recherche!K48</f>
        <v>0</v>
      </c>
      <c r="L39" s="858">
        <f>recherche!N48+recherche!O48</f>
        <v>0</v>
      </c>
      <c r="M39" s="860">
        <f>recherche!L48</f>
        <v>0</v>
      </c>
    </row>
    <row r="40" spans="1:15" x14ac:dyDescent="0.2">
      <c r="A40" s="614" t="s">
        <v>368</v>
      </c>
      <c r="B40" s="596" t="e">
        <f t="shared" ref="B40:M40" si="10">B39/B4</f>
        <v>#DIV/0!</v>
      </c>
      <c r="C40" s="597" t="e">
        <f t="shared" si="10"/>
        <v>#DIV/0!</v>
      </c>
      <c r="D40" s="596" t="e">
        <f t="shared" si="10"/>
        <v>#DIV/0!</v>
      </c>
      <c r="E40" s="597" t="e">
        <f t="shared" si="10"/>
        <v>#DIV/0!</v>
      </c>
      <c r="F40" s="596" t="e">
        <f t="shared" si="10"/>
        <v>#DIV/0!</v>
      </c>
      <c r="G40" s="597" t="e">
        <f t="shared" si="10"/>
        <v>#DIV/0!</v>
      </c>
      <c r="H40" s="596" t="e">
        <f t="shared" si="10"/>
        <v>#DIV/0!</v>
      </c>
      <c r="I40" s="597" t="e">
        <f t="shared" si="10"/>
        <v>#DIV/0!</v>
      </c>
      <c r="J40" s="596" t="e">
        <f t="shared" si="10"/>
        <v>#DIV/0!</v>
      </c>
      <c r="K40" s="597" t="e">
        <f t="shared" si="10"/>
        <v>#DIV/0!</v>
      </c>
      <c r="L40" s="596" t="e">
        <f t="shared" si="10"/>
        <v>#DIV/0!</v>
      </c>
      <c r="M40" s="598" t="e">
        <f t="shared" si="10"/>
        <v>#DIV/0!</v>
      </c>
    </row>
    <row r="41" spans="1:15" x14ac:dyDescent="0.2">
      <c r="A41" s="614" t="s">
        <v>241</v>
      </c>
      <c r="B41" s="861" t="e">
        <f>B39/M39</f>
        <v>#DIV/0!</v>
      </c>
      <c r="C41" s="862" t="e">
        <f>C39/M39</f>
        <v>#DIV/0!</v>
      </c>
      <c r="D41" s="861" t="e">
        <f>D39/M39</f>
        <v>#DIV/0!</v>
      </c>
      <c r="E41" s="862" t="e">
        <f>E39/M39</f>
        <v>#DIV/0!</v>
      </c>
      <c r="F41" s="861" t="e">
        <f>F39/M39</f>
        <v>#DIV/0!</v>
      </c>
      <c r="G41" s="862" t="e">
        <f>G39/M39</f>
        <v>#DIV/0!</v>
      </c>
      <c r="H41" s="861" t="e">
        <f>H39/M39</f>
        <v>#DIV/0!</v>
      </c>
      <c r="I41" s="862" t="e">
        <f>I39/M39</f>
        <v>#DIV/0!</v>
      </c>
      <c r="J41" s="861" t="e">
        <f>J39/M39</f>
        <v>#DIV/0!</v>
      </c>
      <c r="K41" s="862" t="e">
        <f>K39/M39</f>
        <v>#DIV/0!</v>
      </c>
      <c r="L41" s="861" t="e">
        <f>L39/M39</f>
        <v>#DIV/0!</v>
      </c>
      <c r="M41" s="863" t="e">
        <f>SUM(B41:L41)</f>
        <v>#DIV/0!</v>
      </c>
    </row>
    <row r="45" spans="1:15" ht="63.75" x14ac:dyDescent="0.2">
      <c r="A45" s="557" t="s">
        <v>246</v>
      </c>
      <c r="B45" s="553" t="s">
        <v>227</v>
      </c>
      <c r="C45" s="553" t="s">
        <v>197</v>
      </c>
      <c r="D45" s="553" t="s">
        <v>247</v>
      </c>
      <c r="E45" s="553" t="s">
        <v>248</v>
      </c>
    </row>
    <row r="46" spans="1:15" x14ac:dyDescent="0.2">
      <c r="A46" s="567" t="s">
        <v>309</v>
      </c>
      <c r="B46" s="568">
        <f>-B35</f>
        <v>0</v>
      </c>
      <c r="C46" s="569" t="e">
        <f>B46/$B$57</f>
        <v>#DIV/0!</v>
      </c>
      <c r="D46" s="570">
        <f>B4</f>
        <v>0</v>
      </c>
      <c r="E46" s="571" t="e">
        <f>B46/D46</f>
        <v>#DIV/0!</v>
      </c>
    </row>
    <row r="47" spans="1:15" x14ac:dyDescent="0.2">
      <c r="A47" s="572" t="s">
        <v>313</v>
      </c>
      <c r="B47" s="573">
        <f>-C35</f>
        <v>0</v>
      </c>
      <c r="C47" s="574" t="e">
        <f t="shared" ref="C47:C56" si="11">B47/$B$57</f>
        <v>#DIV/0!</v>
      </c>
      <c r="D47" s="575">
        <f>C4</f>
        <v>0</v>
      </c>
      <c r="E47" s="576" t="e">
        <f t="shared" ref="E47:E57" si="12">B47/D47</f>
        <v>#DIV/0!</v>
      </c>
    </row>
    <row r="48" spans="1:15" x14ac:dyDescent="0.2">
      <c r="A48" s="572" t="s">
        <v>317</v>
      </c>
      <c r="B48" s="573">
        <f>-D35</f>
        <v>0</v>
      </c>
      <c r="C48" s="574" t="e">
        <f t="shared" si="11"/>
        <v>#DIV/0!</v>
      </c>
      <c r="D48" s="575">
        <f>D4</f>
        <v>0</v>
      </c>
      <c r="E48" s="576" t="e">
        <f t="shared" si="12"/>
        <v>#DIV/0!</v>
      </c>
    </row>
    <row r="49" spans="1:11" x14ac:dyDescent="0.2">
      <c r="A49" s="572" t="s">
        <v>322</v>
      </c>
      <c r="B49" s="573">
        <f>-E35</f>
        <v>0</v>
      </c>
      <c r="C49" s="574" t="e">
        <f t="shared" si="11"/>
        <v>#DIV/0!</v>
      </c>
      <c r="D49" s="575">
        <f>E4</f>
        <v>0</v>
      </c>
      <c r="E49" s="576" t="e">
        <f t="shared" si="12"/>
        <v>#DIV/0!</v>
      </c>
    </row>
    <row r="50" spans="1:11" x14ac:dyDescent="0.2">
      <c r="A50" s="572" t="s">
        <v>326</v>
      </c>
      <c r="B50" s="573">
        <f>-F35</f>
        <v>0</v>
      </c>
      <c r="C50" s="574" t="e">
        <f t="shared" si="11"/>
        <v>#DIV/0!</v>
      </c>
      <c r="D50" s="575">
        <f>F4</f>
        <v>0</v>
      </c>
      <c r="E50" s="576" t="e">
        <f t="shared" si="12"/>
        <v>#DIV/0!</v>
      </c>
    </row>
    <row r="51" spans="1:11" x14ac:dyDescent="0.2">
      <c r="A51" s="572" t="s">
        <v>331</v>
      </c>
      <c r="B51" s="573">
        <f>-G35</f>
        <v>0</v>
      </c>
      <c r="C51" s="574" t="e">
        <f t="shared" si="11"/>
        <v>#DIV/0!</v>
      </c>
      <c r="D51" s="575">
        <f>G4</f>
        <v>0</v>
      </c>
      <c r="E51" s="576" t="e">
        <f t="shared" si="12"/>
        <v>#DIV/0!</v>
      </c>
    </row>
    <row r="52" spans="1:11" x14ac:dyDescent="0.2">
      <c r="A52" s="572" t="s">
        <v>339</v>
      </c>
      <c r="B52" s="573">
        <f>-H35</f>
        <v>0</v>
      </c>
      <c r="C52" s="574" t="e">
        <f t="shared" si="11"/>
        <v>#DIV/0!</v>
      </c>
      <c r="D52" s="575">
        <f>H4</f>
        <v>0</v>
      </c>
      <c r="E52" s="576" t="e">
        <f t="shared" si="12"/>
        <v>#DIV/0!</v>
      </c>
    </row>
    <row r="53" spans="1:11" x14ac:dyDescent="0.2">
      <c r="A53" s="572" t="s">
        <v>345</v>
      </c>
      <c r="B53" s="573">
        <f>-I35</f>
        <v>0</v>
      </c>
      <c r="C53" s="574" t="e">
        <f t="shared" si="11"/>
        <v>#DIV/0!</v>
      </c>
      <c r="D53" s="575">
        <f>I4</f>
        <v>0</v>
      </c>
      <c r="E53" s="576" t="e">
        <f t="shared" si="12"/>
        <v>#DIV/0!</v>
      </c>
    </row>
    <row r="54" spans="1:11" x14ac:dyDescent="0.2">
      <c r="A54" s="572" t="s">
        <v>349</v>
      </c>
      <c r="B54" s="573">
        <f>-J35</f>
        <v>0</v>
      </c>
      <c r="C54" s="574" t="e">
        <f t="shared" si="11"/>
        <v>#DIV/0!</v>
      </c>
      <c r="D54" s="575">
        <f>J4</f>
        <v>0</v>
      </c>
      <c r="E54" s="576" t="e">
        <f t="shared" si="12"/>
        <v>#DIV/0!</v>
      </c>
    </row>
    <row r="55" spans="1:11" x14ac:dyDescent="0.2">
      <c r="A55" s="572" t="s">
        <v>352</v>
      </c>
      <c r="B55" s="573">
        <f>-K35</f>
        <v>0</v>
      </c>
      <c r="C55" s="574" t="e">
        <f t="shared" si="11"/>
        <v>#DIV/0!</v>
      </c>
      <c r="D55" s="575">
        <f>K4</f>
        <v>0</v>
      </c>
      <c r="E55" s="576" t="e">
        <f t="shared" si="12"/>
        <v>#DIV/0!</v>
      </c>
    </row>
    <row r="56" spans="1:11" x14ac:dyDescent="0.2">
      <c r="A56" s="572" t="s">
        <v>202</v>
      </c>
      <c r="B56" s="577">
        <f>-L35</f>
        <v>0</v>
      </c>
      <c r="C56" s="578" t="e">
        <f t="shared" si="11"/>
        <v>#DIV/0!</v>
      </c>
      <c r="D56" s="579">
        <f>L4</f>
        <v>0</v>
      </c>
      <c r="E56" s="580" t="e">
        <f t="shared" si="12"/>
        <v>#DIV/0!</v>
      </c>
    </row>
    <row r="57" spans="1:11" x14ac:dyDescent="0.2">
      <c r="A57" s="586" t="s">
        <v>245</v>
      </c>
      <c r="B57" s="587">
        <f>-M35</f>
        <v>0</v>
      </c>
      <c r="C57" s="590" t="e">
        <f>SUM(C46:C56)</f>
        <v>#DIV/0!</v>
      </c>
      <c r="D57" s="588">
        <f>SUM(D46:D56)</f>
        <v>0</v>
      </c>
      <c r="E57" s="589" t="e">
        <f t="shared" si="12"/>
        <v>#DIV/0!</v>
      </c>
    </row>
    <row r="61" spans="1:11" x14ac:dyDescent="0.2">
      <c r="A61" s="624" t="s">
        <v>250</v>
      </c>
      <c r="B61" s="625" t="s">
        <v>309</v>
      </c>
      <c r="C61" s="625" t="s">
        <v>313</v>
      </c>
      <c r="D61" s="625" t="s">
        <v>317</v>
      </c>
      <c r="E61" s="625" t="s">
        <v>322</v>
      </c>
      <c r="F61" s="625" t="s">
        <v>326</v>
      </c>
      <c r="G61" s="625" t="s">
        <v>331</v>
      </c>
      <c r="H61" s="625" t="s">
        <v>339</v>
      </c>
      <c r="I61" s="625" t="s">
        <v>343</v>
      </c>
      <c r="J61" s="625" t="s">
        <v>349</v>
      </c>
      <c r="K61" s="625" t="s">
        <v>352</v>
      </c>
    </row>
    <row r="62" spans="1:11" x14ac:dyDescent="0.2">
      <c r="A62" s="623"/>
      <c r="B62" s="820"/>
      <c r="C62" s="820"/>
      <c r="D62" s="820"/>
      <c r="E62" s="820"/>
      <c r="F62" s="820"/>
      <c r="G62" s="820"/>
      <c r="H62" s="820"/>
      <c r="I62" s="820"/>
      <c r="J62" s="820"/>
      <c r="K62" s="820"/>
    </row>
    <row r="63" spans="1:11" x14ac:dyDescent="0.2">
      <c r="A63" s="623"/>
      <c r="B63" s="820"/>
      <c r="C63" s="820"/>
      <c r="D63" s="820"/>
      <c r="E63" s="820"/>
      <c r="F63" s="820"/>
      <c r="G63" s="820"/>
      <c r="H63" s="820"/>
      <c r="I63" s="820"/>
      <c r="J63" s="820"/>
      <c r="K63" s="820"/>
    </row>
    <row r="64" spans="1:11" x14ac:dyDescent="0.2">
      <c r="A64" s="623"/>
      <c r="B64" s="820"/>
      <c r="C64" s="820"/>
      <c r="D64" s="820"/>
      <c r="E64" s="820"/>
      <c r="F64" s="820"/>
      <c r="G64" s="820"/>
      <c r="H64" s="820"/>
      <c r="I64" s="820"/>
      <c r="J64" s="820"/>
      <c r="K64" s="820"/>
    </row>
    <row r="65" spans="1:11" x14ac:dyDescent="0.2">
      <c r="A65" s="623"/>
      <c r="B65" s="820"/>
      <c r="C65" s="820"/>
      <c r="D65" s="820"/>
      <c r="E65" s="820"/>
      <c r="F65" s="820"/>
      <c r="G65" s="820"/>
      <c r="H65" s="820"/>
      <c r="I65" s="820"/>
      <c r="J65" s="820"/>
      <c r="K65" s="820"/>
    </row>
    <row r="66" spans="1:11" x14ac:dyDescent="0.2">
      <c r="A66" s="623"/>
      <c r="B66" s="820"/>
      <c r="C66" s="820"/>
      <c r="D66" s="820"/>
      <c r="E66" s="820"/>
      <c r="F66" s="820"/>
      <c r="G66" s="820"/>
      <c r="H66" s="820"/>
      <c r="I66" s="820"/>
      <c r="J66" s="820"/>
      <c r="K66" s="820"/>
    </row>
    <row r="67" spans="1:11" x14ac:dyDescent="0.2">
      <c r="A67" s="623"/>
      <c r="B67" s="820"/>
      <c r="C67" s="820"/>
      <c r="D67" s="820"/>
      <c r="E67" s="820"/>
      <c r="F67" s="820"/>
      <c r="G67" s="820"/>
      <c r="H67" s="820"/>
      <c r="I67" s="820"/>
      <c r="J67" s="820"/>
      <c r="K67" s="820"/>
    </row>
  </sheetData>
  <mergeCells count="3">
    <mergeCell ref="A1:A3"/>
    <mergeCell ref="B1:M1"/>
    <mergeCell ref="B2:M2"/>
  </mergeCells>
  <phoneticPr fontId="49" type="noConversion"/>
  <pageMargins left="0.75" right="0.75" top="1" bottom="1" header="0.4921259845" footer="0.4921259845"/>
  <pageSetup paperSize="9" orientation="portrait" horizontalDpi="0" verticalDpi="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7">
    <tabColor theme="6" tint="-0.249977111117893"/>
    <pageSetUpPr fitToPage="1"/>
  </sheetPr>
  <dimension ref="A1:AI67"/>
  <sheetViews>
    <sheetView zoomScale="80" zoomScaleNormal="80" workbookViewId="0">
      <selection sqref="A1:A2"/>
    </sheetView>
  </sheetViews>
  <sheetFormatPr baseColWidth="10" defaultColWidth="11.42578125" defaultRowHeight="12.75" x14ac:dyDescent="0.2"/>
  <cols>
    <col min="1" max="1" width="40.140625" customWidth="1"/>
    <col min="2" max="23" width="8.7109375" customWidth="1"/>
    <col min="24" max="25" width="8.7109375" style="276" customWidth="1"/>
    <col min="26" max="26" width="3" customWidth="1"/>
  </cols>
  <sheetData>
    <row r="1" spans="1:26" ht="12.75" customHeight="1" x14ac:dyDescent="0.2">
      <c r="A1" s="1552" t="s">
        <v>424</v>
      </c>
      <c r="B1" s="1548" t="s">
        <v>375</v>
      </c>
      <c r="C1" s="1549"/>
      <c r="D1" s="1548" t="s">
        <v>376</v>
      </c>
      <c r="E1" s="1549"/>
      <c r="F1" s="1548" t="s">
        <v>377</v>
      </c>
      <c r="G1" s="1549"/>
      <c r="H1" s="1548" t="s">
        <v>378</v>
      </c>
      <c r="I1" s="1549"/>
      <c r="J1" s="1548" t="s">
        <v>379</v>
      </c>
      <c r="K1" s="1549"/>
      <c r="L1" s="1548" t="s">
        <v>380</v>
      </c>
      <c r="M1" s="1549"/>
      <c r="N1" s="1548" t="s">
        <v>384</v>
      </c>
      <c r="O1" s="1549"/>
      <c r="P1" s="1548" t="s">
        <v>381</v>
      </c>
      <c r="Q1" s="1556"/>
      <c r="R1" s="1548" t="s">
        <v>382</v>
      </c>
      <c r="S1" s="1549"/>
      <c r="T1" s="1548" t="s">
        <v>383</v>
      </c>
      <c r="U1" s="1549"/>
      <c r="V1" s="1511" t="s">
        <v>374</v>
      </c>
      <c r="W1" s="1512"/>
      <c r="X1" s="1489" t="s">
        <v>373</v>
      </c>
      <c r="Y1" s="1490"/>
      <c r="Z1" s="51"/>
    </row>
    <row r="2" spans="1:26" ht="48.75" customHeight="1" thickBot="1" x14ac:dyDescent="0.25">
      <c r="A2" s="1553"/>
      <c r="B2" s="1550"/>
      <c r="C2" s="1551"/>
      <c r="D2" s="1550"/>
      <c r="E2" s="1551"/>
      <c r="F2" s="1550"/>
      <c r="G2" s="1551"/>
      <c r="H2" s="1550"/>
      <c r="I2" s="1551"/>
      <c r="J2" s="1550"/>
      <c r="K2" s="1551"/>
      <c r="L2" s="1550"/>
      <c r="M2" s="1551"/>
      <c r="N2" s="1550"/>
      <c r="O2" s="1551"/>
      <c r="P2" s="1557"/>
      <c r="Q2" s="1558"/>
      <c r="R2" s="1550"/>
      <c r="S2" s="1551"/>
      <c r="T2" s="1550"/>
      <c r="U2" s="1551"/>
      <c r="V2" s="1513"/>
      <c r="W2" s="1514"/>
      <c r="X2" s="1491"/>
      <c r="Y2" s="1492"/>
      <c r="Z2" s="51"/>
    </row>
    <row r="3" spans="1:26" x14ac:dyDescent="0.2">
      <c r="A3" s="234" t="s">
        <v>272</v>
      </c>
      <c r="B3" s="1515"/>
      <c r="C3" s="1516"/>
      <c r="D3" s="1515"/>
      <c r="E3" s="1516"/>
      <c r="F3" s="1515"/>
      <c r="G3" s="1516"/>
      <c r="H3" s="1515"/>
      <c r="I3" s="1516"/>
      <c r="J3" s="1515"/>
      <c r="K3" s="1516"/>
      <c r="L3" s="1515"/>
      <c r="M3" s="1516"/>
      <c r="N3" s="1554"/>
      <c r="O3" s="1555"/>
      <c r="P3" s="1515"/>
      <c r="Q3" s="1516"/>
      <c r="R3" s="1515"/>
      <c r="S3" s="1516"/>
      <c r="T3" s="1515"/>
      <c r="U3" s="1516"/>
      <c r="V3" s="1515"/>
      <c r="W3" s="1516"/>
      <c r="X3" s="1493"/>
      <c r="Y3" s="1494"/>
      <c r="Z3" s="51"/>
    </row>
    <row r="4" spans="1:26" x14ac:dyDescent="0.2">
      <c r="A4" s="145" t="s">
        <v>85</v>
      </c>
      <c r="B4" s="1497"/>
      <c r="C4" s="1498"/>
      <c r="D4" s="1497"/>
      <c r="E4" s="1498"/>
      <c r="F4" s="1497"/>
      <c r="G4" s="1498"/>
      <c r="H4" s="1497"/>
      <c r="I4" s="1498"/>
      <c r="J4" s="1497"/>
      <c r="K4" s="1498"/>
      <c r="L4" s="1497"/>
      <c r="M4" s="1498"/>
      <c r="N4" s="1497"/>
      <c r="O4" s="1498"/>
      <c r="P4" s="1497"/>
      <c r="Q4" s="1498"/>
      <c r="R4" s="1497"/>
      <c r="S4" s="1498"/>
      <c r="T4" s="1497"/>
      <c r="U4" s="1498"/>
      <c r="V4" s="1497"/>
      <c r="W4" s="1498"/>
      <c r="X4" s="1495"/>
      <c r="Y4" s="1496"/>
      <c r="Z4" s="51"/>
    </row>
    <row r="5" spans="1:26" x14ac:dyDescent="0.2">
      <c r="A5" s="145" t="s">
        <v>73</v>
      </c>
      <c r="B5" s="1546"/>
      <c r="C5" s="1547"/>
      <c r="D5" s="1546"/>
      <c r="E5" s="1547"/>
      <c r="F5" s="1546"/>
      <c r="G5" s="1547"/>
      <c r="H5" s="1546"/>
      <c r="I5" s="1547"/>
      <c r="J5" s="1546"/>
      <c r="K5" s="1547"/>
      <c r="L5" s="1546"/>
      <c r="M5" s="1547"/>
      <c r="N5" s="1546"/>
      <c r="O5" s="1547"/>
      <c r="P5" s="1546"/>
      <c r="Q5" s="1547"/>
      <c r="R5" s="1546"/>
      <c r="S5" s="1547"/>
      <c r="T5" s="1546"/>
      <c r="U5" s="1547"/>
      <c r="V5" s="1546"/>
      <c r="W5" s="1547"/>
      <c r="X5" s="1495"/>
      <c r="Y5" s="1496"/>
      <c r="Z5" s="51"/>
    </row>
    <row r="6" spans="1:26" ht="13.5" thickBot="1" x14ac:dyDescent="0.25">
      <c r="A6" s="146" t="s">
        <v>87</v>
      </c>
      <c r="B6" s="1471" t="e">
        <f>B5/B4</f>
        <v>#DIV/0!</v>
      </c>
      <c r="C6" s="1472"/>
      <c r="D6" s="1471" t="e">
        <f>D5/D4</f>
        <v>#DIV/0!</v>
      </c>
      <c r="E6" s="1472"/>
      <c r="F6" s="1471" t="e">
        <f>F5/F4</f>
        <v>#DIV/0!</v>
      </c>
      <c r="G6" s="1472"/>
      <c r="H6" s="1471" t="e">
        <f>H5/H4</f>
        <v>#DIV/0!</v>
      </c>
      <c r="I6" s="1472"/>
      <c r="J6" s="1471" t="e">
        <f>J5/J4</f>
        <v>#DIV/0!</v>
      </c>
      <c r="K6" s="1472"/>
      <c r="L6" s="1471" t="e">
        <f>L5/L4</f>
        <v>#DIV/0!</v>
      </c>
      <c r="M6" s="1472"/>
      <c r="N6" s="1471" t="e">
        <f>N5/N4</f>
        <v>#DIV/0!</v>
      </c>
      <c r="O6" s="1472"/>
      <c r="P6" s="1471" t="e">
        <f>P5/P4</f>
        <v>#DIV/0!</v>
      </c>
      <c r="Q6" s="1472"/>
      <c r="R6" s="1471" t="e">
        <f>R5/R4</f>
        <v>#DIV/0!</v>
      </c>
      <c r="S6" s="1472"/>
      <c r="T6" s="1471" t="e">
        <f>T5/T4</f>
        <v>#DIV/0!</v>
      </c>
      <c r="U6" s="1472"/>
      <c r="V6" s="1471" t="e">
        <f>V5/V4</f>
        <v>#DIV/0!</v>
      </c>
      <c r="W6" s="1472"/>
      <c r="X6" s="1471" t="e">
        <f>X5/X4</f>
        <v>#DIV/0!</v>
      </c>
      <c r="Y6" s="1472"/>
      <c r="Z6" s="51"/>
    </row>
    <row r="7" spans="1:26" ht="13.5" thickBot="1" x14ac:dyDescent="0.25">
      <c r="A7" s="147"/>
      <c r="B7" s="148" t="s">
        <v>34</v>
      </c>
      <c r="C7" s="149" t="s">
        <v>84</v>
      </c>
      <c r="D7" s="148" t="s">
        <v>34</v>
      </c>
      <c r="E7" s="149" t="s">
        <v>84</v>
      </c>
      <c r="F7" s="148" t="s">
        <v>34</v>
      </c>
      <c r="G7" s="149" t="s">
        <v>84</v>
      </c>
      <c r="H7" s="148" t="s">
        <v>34</v>
      </c>
      <c r="I7" s="149" t="s">
        <v>84</v>
      </c>
      <c r="J7" s="148" t="s">
        <v>34</v>
      </c>
      <c r="K7" s="149" t="s">
        <v>84</v>
      </c>
      <c r="L7" s="148" t="s">
        <v>34</v>
      </c>
      <c r="M7" s="149" t="s">
        <v>84</v>
      </c>
      <c r="N7" s="148" t="s">
        <v>34</v>
      </c>
      <c r="O7" s="149" t="s">
        <v>84</v>
      </c>
      <c r="P7" s="148" t="s">
        <v>34</v>
      </c>
      <c r="Q7" s="149" t="s">
        <v>84</v>
      </c>
      <c r="R7" s="148" t="s">
        <v>34</v>
      </c>
      <c r="S7" s="149" t="s">
        <v>84</v>
      </c>
      <c r="T7" s="148" t="s">
        <v>34</v>
      </c>
      <c r="U7" s="149" t="s">
        <v>84</v>
      </c>
      <c r="V7" s="148" t="s">
        <v>34</v>
      </c>
      <c r="W7" s="149" t="s">
        <v>84</v>
      </c>
      <c r="X7" s="281" t="s">
        <v>34</v>
      </c>
      <c r="Y7" s="282" t="s">
        <v>84</v>
      </c>
      <c r="Z7" s="51"/>
    </row>
    <row r="8" spans="1:26" x14ac:dyDescent="0.2">
      <c r="A8" s="98" t="s">
        <v>76</v>
      </c>
      <c r="B8" s="426"/>
      <c r="C8" s="427">
        <f>B8*192</f>
        <v>0</v>
      </c>
      <c r="D8" s="426"/>
      <c r="E8" s="427">
        <f>D8*192</f>
        <v>0</v>
      </c>
      <c r="F8" s="426"/>
      <c r="G8" s="427">
        <f>F8*192</f>
        <v>0</v>
      </c>
      <c r="H8" s="426"/>
      <c r="I8" s="427">
        <f>H8*192</f>
        <v>0</v>
      </c>
      <c r="J8" s="426"/>
      <c r="K8" s="427">
        <f>J8*192</f>
        <v>0</v>
      </c>
      <c r="L8" s="426"/>
      <c r="M8" s="427">
        <f>L8*192</f>
        <v>0</v>
      </c>
      <c r="N8" s="426"/>
      <c r="O8" s="427">
        <f>N8*192</f>
        <v>0</v>
      </c>
      <c r="P8" s="426"/>
      <c r="Q8" s="427">
        <f>P8*192</f>
        <v>0</v>
      </c>
      <c r="R8" s="426"/>
      <c r="S8" s="427">
        <f>R8*192</f>
        <v>0</v>
      </c>
      <c r="T8" s="426"/>
      <c r="U8" s="427">
        <f>T8*192</f>
        <v>0</v>
      </c>
      <c r="V8" s="426"/>
      <c r="W8" s="427">
        <f>V8*192</f>
        <v>0</v>
      </c>
      <c r="X8" s="428">
        <f>SUM(B8,D8,F8,H8,J8,L8,N8,P8,R8,T8,V8)</f>
        <v>0</v>
      </c>
      <c r="Y8" s="429">
        <f>SUM(C8,E8,G8,I8,K8,M8,O8,Q8,S8,U8,W8)</f>
        <v>0</v>
      </c>
      <c r="Z8" s="430"/>
    </row>
    <row r="9" spans="1:26" x14ac:dyDescent="0.2">
      <c r="A9" s="99" t="s">
        <v>75</v>
      </c>
      <c r="B9" s="431"/>
      <c r="C9" s="317">
        <f>B9*192</f>
        <v>0</v>
      </c>
      <c r="D9" s="431"/>
      <c r="E9" s="317">
        <f>D9*192</f>
        <v>0</v>
      </c>
      <c r="F9" s="431"/>
      <c r="G9" s="317">
        <f>F9*192</f>
        <v>0</v>
      </c>
      <c r="H9" s="431"/>
      <c r="I9" s="317">
        <f>H9*192</f>
        <v>0</v>
      </c>
      <c r="J9" s="431"/>
      <c r="K9" s="317">
        <f>J9*192</f>
        <v>0</v>
      </c>
      <c r="L9" s="431"/>
      <c r="M9" s="317">
        <f>L9*192</f>
        <v>0</v>
      </c>
      <c r="N9" s="431"/>
      <c r="O9" s="317">
        <f>N9*192</f>
        <v>0</v>
      </c>
      <c r="P9" s="431"/>
      <c r="Q9" s="317">
        <f>P9*192</f>
        <v>0</v>
      </c>
      <c r="R9" s="431"/>
      <c r="S9" s="317">
        <f>R9*192</f>
        <v>0</v>
      </c>
      <c r="T9" s="431"/>
      <c r="U9" s="317">
        <f>T9*192</f>
        <v>0</v>
      </c>
      <c r="V9" s="431"/>
      <c r="W9" s="317">
        <f>V9*192</f>
        <v>0</v>
      </c>
      <c r="X9" s="432">
        <f t="shared" ref="X9:X18" si="0">SUM(B9,D9,F9,H9,J9,L9,N9,P9,R9,T9,V9)</f>
        <v>0</v>
      </c>
      <c r="Y9" s="433">
        <f t="shared" ref="Y9:Y18" si="1">SUM(C9,E9,G9,I9,K9,M9,O9,Q9,S9,U9,W9)</f>
        <v>0</v>
      </c>
      <c r="Z9" s="430"/>
    </row>
    <row r="10" spans="1:26" x14ac:dyDescent="0.2">
      <c r="A10" s="99" t="s">
        <v>77</v>
      </c>
      <c r="B10" s="431"/>
      <c r="C10" s="317">
        <f>B10*192</f>
        <v>0</v>
      </c>
      <c r="D10" s="431"/>
      <c r="E10" s="317">
        <f>D10*192</f>
        <v>0</v>
      </c>
      <c r="F10" s="431"/>
      <c r="G10" s="317">
        <f>F10*192</f>
        <v>0</v>
      </c>
      <c r="H10" s="431"/>
      <c r="I10" s="317">
        <f>H10*192</f>
        <v>0</v>
      </c>
      <c r="J10" s="431"/>
      <c r="K10" s="317">
        <f>J10*192</f>
        <v>0</v>
      </c>
      <c r="L10" s="431"/>
      <c r="M10" s="317">
        <f>L10*192</f>
        <v>0</v>
      </c>
      <c r="N10" s="431"/>
      <c r="O10" s="317">
        <f>N10*192</f>
        <v>0</v>
      </c>
      <c r="P10" s="431"/>
      <c r="Q10" s="317">
        <f>P10*192</f>
        <v>0</v>
      </c>
      <c r="R10" s="431"/>
      <c r="S10" s="317">
        <f>R10*192</f>
        <v>0</v>
      </c>
      <c r="T10" s="431"/>
      <c r="U10" s="317">
        <f>T10*192</f>
        <v>0</v>
      </c>
      <c r="V10" s="431"/>
      <c r="W10" s="317">
        <f>V10*192</f>
        <v>0</v>
      </c>
      <c r="X10" s="432">
        <f t="shared" si="0"/>
        <v>0</v>
      </c>
      <c r="Y10" s="433">
        <f t="shared" si="1"/>
        <v>0</v>
      </c>
      <c r="Z10" s="430"/>
    </row>
    <row r="11" spans="1:26" x14ac:dyDescent="0.2">
      <c r="A11" s="99" t="s">
        <v>78</v>
      </c>
      <c r="B11" s="431"/>
      <c r="C11" s="317">
        <f>B11*192</f>
        <v>0</v>
      </c>
      <c r="D11" s="431"/>
      <c r="E11" s="317">
        <f>D11*192</f>
        <v>0</v>
      </c>
      <c r="F11" s="431"/>
      <c r="G11" s="317">
        <f>F11*192</f>
        <v>0</v>
      </c>
      <c r="H11" s="431"/>
      <c r="I11" s="317">
        <f>H11*192</f>
        <v>0</v>
      </c>
      <c r="J11" s="431"/>
      <c r="K11" s="317">
        <f>J11*192</f>
        <v>0</v>
      </c>
      <c r="L11" s="431"/>
      <c r="M11" s="317">
        <f>L11*192</f>
        <v>0</v>
      </c>
      <c r="N11" s="431"/>
      <c r="O11" s="317">
        <f>N11*192</f>
        <v>0</v>
      </c>
      <c r="P11" s="431"/>
      <c r="Q11" s="317">
        <f>P11*192</f>
        <v>0</v>
      </c>
      <c r="R11" s="431"/>
      <c r="S11" s="317">
        <f>R11*192</f>
        <v>0</v>
      </c>
      <c r="T11" s="431"/>
      <c r="U11" s="317">
        <f>T11*192</f>
        <v>0</v>
      </c>
      <c r="V11" s="431"/>
      <c r="W11" s="317">
        <f>V11*192</f>
        <v>0</v>
      </c>
      <c r="X11" s="432">
        <f t="shared" si="0"/>
        <v>0</v>
      </c>
      <c r="Y11" s="433">
        <f t="shared" si="1"/>
        <v>0</v>
      </c>
      <c r="Z11" s="430"/>
    </row>
    <row r="12" spans="1:26" x14ac:dyDescent="0.2">
      <c r="A12" s="99" t="s">
        <v>79</v>
      </c>
      <c r="B12" s="431"/>
      <c r="C12" s="317">
        <f>B12*384</f>
        <v>0</v>
      </c>
      <c r="D12" s="431"/>
      <c r="E12" s="317">
        <f>D12*384</f>
        <v>0</v>
      </c>
      <c r="F12" s="431"/>
      <c r="G12" s="317">
        <f>F12*384</f>
        <v>0</v>
      </c>
      <c r="H12" s="431"/>
      <c r="I12" s="317">
        <f>H12*384</f>
        <v>0</v>
      </c>
      <c r="J12" s="431"/>
      <c r="K12" s="317">
        <f>J12*384</f>
        <v>0</v>
      </c>
      <c r="L12" s="431"/>
      <c r="M12" s="317">
        <f>L12*384</f>
        <v>0</v>
      </c>
      <c r="N12" s="431"/>
      <c r="O12" s="317">
        <f>N12*384</f>
        <v>0</v>
      </c>
      <c r="P12" s="431"/>
      <c r="Q12" s="317">
        <f>P12*384</f>
        <v>0</v>
      </c>
      <c r="R12" s="431"/>
      <c r="S12" s="317">
        <f>R12*384</f>
        <v>0</v>
      </c>
      <c r="T12" s="431"/>
      <c r="U12" s="317">
        <f>T12*384</f>
        <v>0</v>
      </c>
      <c r="V12" s="431"/>
      <c r="W12" s="317">
        <f>V12*384</f>
        <v>0</v>
      </c>
      <c r="X12" s="432">
        <f t="shared" si="0"/>
        <v>0</v>
      </c>
      <c r="Y12" s="433">
        <f t="shared" si="1"/>
        <v>0</v>
      </c>
      <c r="Z12" s="430"/>
    </row>
    <row r="13" spans="1:26" x14ac:dyDescent="0.2">
      <c r="A13" s="172" t="s">
        <v>116</v>
      </c>
      <c r="B13" s="431"/>
      <c r="C13" s="317">
        <f>B13*384</f>
        <v>0</v>
      </c>
      <c r="D13" s="431"/>
      <c r="E13" s="317">
        <f>D13*384</f>
        <v>0</v>
      </c>
      <c r="F13" s="431"/>
      <c r="G13" s="317">
        <f>F13*384</f>
        <v>0</v>
      </c>
      <c r="H13" s="431"/>
      <c r="I13" s="317">
        <f>H13*384</f>
        <v>0</v>
      </c>
      <c r="J13" s="431"/>
      <c r="K13" s="317">
        <f>J13*384</f>
        <v>0</v>
      </c>
      <c r="L13" s="431"/>
      <c r="M13" s="317">
        <f>L13*384</f>
        <v>0</v>
      </c>
      <c r="N13" s="431"/>
      <c r="O13" s="317">
        <f>N13*384</f>
        <v>0</v>
      </c>
      <c r="P13" s="431"/>
      <c r="Q13" s="317">
        <f>P13*384</f>
        <v>0</v>
      </c>
      <c r="R13" s="431"/>
      <c r="S13" s="317">
        <f>R13*384</f>
        <v>0</v>
      </c>
      <c r="T13" s="431"/>
      <c r="U13" s="317">
        <f>T13*384</f>
        <v>0</v>
      </c>
      <c r="V13" s="431"/>
      <c r="W13" s="317">
        <f>V13*384</f>
        <v>0</v>
      </c>
      <c r="X13" s="432">
        <f t="shared" si="0"/>
        <v>0</v>
      </c>
      <c r="Y13" s="433">
        <f t="shared" si="1"/>
        <v>0</v>
      </c>
      <c r="Z13" s="430"/>
    </row>
    <row r="14" spans="1:26" x14ac:dyDescent="0.2">
      <c r="A14" s="99" t="s">
        <v>74</v>
      </c>
      <c r="B14" s="431"/>
      <c r="C14" s="317">
        <f>B14*96</f>
        <v>0</v>
      </c>
      <c r="D14" s="431"/>
      <c r="E14" s="317">
        <f>D14*96</f>
        <v>0</v>
      </c>
      <c r="F14" s="431"/>
      <c r="G14" s="317">
        <f>F14*96</f>
        <v>0</v>
      </c>
      <c r="H14" s="431"/>
      <c r="I14" s="317">
        <f>H14*96</f>
        <v>0</v>
      </c>
      <c r="J14" s="431"/>
      <c r="K14" s="317">
        <f>J14*96</f>
        <v>0</v>
      </c>
      <c r="L14" s="431"/>
      <c r="M14" s="317">
        <f>L14*96</f>
        <v>0</v>
      </c>
      <c r="N14" s="431"/>
      <c r="O14" s="317">
        <f>N14*96</f>
        <v>0</v>
      </c>
      <c r="P14" s="431"/>
      <c r="Q14" s="317">
        <f>P14*96</f>
        <v>0</v>
      </c>
      <c r="R14" s="431"/>
      <c r="S14" s="317">
        <f>R14*96</f>
        <v>0</v>
      </c>
      <c r="T14" s="431"/>
      <c r="U14" s="317">
        <f>T14*96</f>
        <v>0</v>
      </c>
      <c r="V14" s="431"/>
      <c r="W14" s="317">
        <f>V14*96</f>
        <v>0</v>
      </c>
      <c r="X14" s="432">
        <f t="shared" si="0"/>
        <v>0</v>
      </c>
      <c r="Y14" s="433">
        <f t="shared" si="1"/>
        <v>0</v>
      </c>
      <c r="Z14" s="430"/>
    </row>
    <row r="15" spans="1:26" x14ac:dyDescent="0.2">
      <c r="A15" s="99" t="s">
        <v>82</v>
      </c>
      <c r="B15" s="431"/>
      <c r="C15" s="317">
        <f>B15*192</f>
        <v>0</v>
      </c>
      <c r="D15" s="431"/>
      <c r="E15" s="317">
        <f>D15*192</f>
        <v>0</v>
      </c>
      <c r="F15" s="431"/>
      <c r="G15" s="317">
        <f>F15*192</f>
        <v>0</v>
      </c>
      <c r="H15" s="431"/>
      <c r="I15" s="317">
        <f>H15*192</f>
        <v>0</v>
      </c>
      <c r="J15" s="431"/>
      <c r="K15" s="317">
        <f>J15*192</f>
        <v>0</v>
      </c>
      <c r="L15" s="431"/>
      <c r="M15" s="317">
        <f>L15*192</f>
        <v>0</v>
      </c>
      <c r="N15" s="431"/>
      <c r="O15" s="317">
        <f>N15*192</f>
        <v>0</v>
      </c>
      <c r="P15" s="431"/>
      <c r="Q15" s="317">
        <f>P15*192</f>
        <v>0</v>
      </c>
      <c r="R15" s="431"/>
      <c r="S15" s="317">
        <f>R15*192</f>
        <v>0</v>
      </c>
      <c r="T15" s="431"/>
      <c r="U15" s="317">
        <f>T15*192</f>
        <v>0</v>
      </c>
      <c r="V15" s="431"/>
      <c r="W15" s="317">
        <f>V15*192</f>
        <v>0</v>
      </c>
      <c r="X15" s="432">
        <f t="shared" si="0"/>
        <v>0</v>
      </c>
      <c r="Y15" s="433">
        <f t="shared" si="1"/>
        <v>0</v>
      </c>
      <c r="Z15" s="430"/>
    </row>
    <row r="16" spans="1:26" x14ac:dyDescent="0.2">
      <c r="A16" s="99" t="s">
        <v>80</v>
      </c>
      <c r="B16" s="431"/>
      <c r="C16" s="317">
        <f>B16*200</f>
        <v>0</v>
      </c>
      <c r="D16" s="431"/>
      <c r="E16" s="317">
        <f>D16*200</f>
        <v>0</v>
      </c>
      <c r="F16" s="431"/>
      <c r="G16" s="317">
        <f>F16*200</f>
        <v>0</v>
      </c>
      <c r="H16" s="431"/>
      <c r="I16" s="317">
        <f>H16*200</f>
        <v>0</v>
      </c>
      <c r="J16" s="431"/>
      <c r="K16" s="317">
        <f>J16*200</f>
        <v>0</v>
      </c>
      <c r="L16" s="431"/>
      <c r="M16" s="317">
        <f>L16*200</f>
        <v>0</v>
      </c>
      <c r="N16" s="431"/>
      <c r="O16" s="317">
        <f>N16*200</f>
        <v>0</v>
      </c>
      <c r="P16" s="431"/>
      <c r="Q16" s="317">
        <f>P16*200</f>
        <v>0</v>
      </c>
      <c r="R16" s="431"/>
      <c r="S16" s="317">
        <f>R16*200</f>
        <v>0</v>
      </c>
      <c r="T16" s="431"/>
      <c r="U16" s="317">
        <f>T16*200</f>
        <v>0</v>
      </c>
      <c r="V16" s="431"/>
      <c r="W16" s="317">
        <f>V16*200</f>
        <v>0</v>
      </c>
      <c r="X16" s="432">
        <f t="shared" si="0"/>
        <v>0</v>
      </c>
      <c r="Y16" s="433">
        <f t="shared" si="1"/>
        <v>0</v>
      </c>
      <c r="Z16" s="430"/>
    </row>
    <row r="17" spans="1:26" x14ac:dyDescent="0.2">
      <c r="A17" s="99" t="s">
        <v>81</v>
      </c>
      <c r="B17" s="431"/>
      <c r="C17" s="317">
        <f>B17*192</f>
        <v>0</v>
      </c>
      <c r="D17" s="431"/>
      <c r="E17" s="317">
        <f>D17*192</f>
        <v>0</v>
      </c>
      <c r="F17" s="431"/>
      <c r="G17" s="317">
        <f>F17*192</f>
        <v>0</v>
      </c>
      <c r="H17" s="431"/>
      <c r="I17" s="317">
        <f>H17*192</f>
        <v>0</v>
      </c>
      <c r="J17" s="431"/>
      <c r="K17" s="317">
        <f>J17*192</f>
        <v>0</v>
      </c>
      <c r="L17" s="431"/>
      <c r="M17" s="317">
        <f>L17*192</f>
        <v>0</v>
      </c>
      <c r="N17" s="431"/>
      <c r="O17" s="317">
        <f>N17*192</f>
        <v>0</v>
      </c>
      <c r="P17" s="431"/>
      <c r="Q17" s="317">
        <f>P17*192</f>
        <v>0</v>
      </c>
      <c r="R17" s="431"/>
      <c r="S17" s="317">
        <f>R17*192</f>
        <v>0</v>
      </c>
      <c r="T17" s="431"/>
      <c r="U17" s="317">
        <f>T17*192</f>
        <v>0</v>
      </c>
      <c r="V17" s="431"/>
      <c r="W17" s="317">
        <f>V17*192</f>
        <v>0</v>
      </c>
      <c r="X17" s="432">
        <f t="shared" si="0"/>
        <v>0</v>
      </c>
      <c r="Y17" s="433">
        <f t="shared" si="1"/>
        <v>0</v>
      </c>
      <c r="Z17" s="430"/>
    </row>
    <row r="18" spans="1:26" x14ac:dyDescent="0.2">
      <c r="A18" s="99" t="s">
        <v>83</v>
      </c>
      <c r="B18" s="431"/>
      <c r="C18" s="317">
        <f>B18*64</f>
        <v>0</v>
      </c>
      <c r="D18" s="431"/>
      <c r="E18" s="317">
        <f>D18*64</f>
        <v>0</v>
      </c>
      <c r="F18" s="431"/>
      <c r="G18" s="317">
        <f>F18*64</f>
        <v>0</v>
      </c>
      <c r="H18" s="431"/>
      <c r="I18" s="317">
        <f>H18*64</f>
        <v>0</v>
      </c>
      <c r="J18" s="431"/>
      <c r="K18" s="317">
        <f>J18*64</f>
        <v>0</v>
      </c>
      <c r="L18" s="431"/>
      <c r="M18" s="317">
        <f>L18*64</f>
        <v>0</v>
      </c>
      <c r="N18" s="431"/>
      <c r="O18" s="317">
        <f>N18*64</f>
        <v>0</v>
      </c>
      <c r="P18" s="431"/>
      <c r="Q18" s="317">
        <f>P18*64</f>
        <v>0</v>
      </c>
      <c r="R18" s="431"/>
      <c r="S18" s="317">
        <f>R18*64</f>
        <v>0</v>
      </c>
      <c r="T18" s="431"/>
      <c r="U18" s="317">
        <f>T18*64</f>
        <v>0</v>
      </c>
      <c r="V18" s="431"/>
      <c r="W18" s="317">
        <f>V18*64</f>
        <v>0</v>
      </c>
      <c r="X18" s="432">
        <f t="shared" si="0"/>
        <v>0</v>
      </c>
      <c r="Y18" s="433">
        <f t="shared" si="1"/>
        <v>0</v>
      </c>
      <c r="Z18" s="430"/>
    </row>
    <row r="19" spans="1:26" ht="13.5" thickBot="1" x14ac:dyDescent="0.25">
      <c r="A19" s="154" t="s">
        <v>38</v>
      </c>
      <c r="B19" s="416">
        <f t="shared" ref="B19:M19" si="2">SUM(B8:B18)</f>
        <v>0</v>
      </c>
      <c r="C19" s="417">
        <f t="shared" si="2"/>
        <v>0</v>
      </c>
      <c r="D19" s="416">
        <f t="shared" si="2"/>
        <v>0</v>
      </c>
      <c r="E19" s="417">
        <f t="shared" si="2"/>
        <v>0</v>
      </c>
      <c r="F19" s="416">
        <f t="shared" si="2"/>
        <v>0</v>
      </c>
      <c r="G19" s="417">
        <f t="shared" si="2"/>
        <v>0</v>
      </c>
      <c r="H19" s="416">
        <f t="shared" si="2"/>
        <v>0</v>
      </c>
      <c r="I19" s="417">
        <f t="shared" si="2"/>
        <v>0</v>
      </c>
      <c r="J19" s="416">
        <f>SUM(J8:J18)</f>
        <v>0</v>
      </c>
      <c r="K19" s="417">
        <f>SUM(K8:K18)</f>
        <v>0</v>
      </c>
      <c r="L19" s="416">
        <f t="shared" si="2"/>
        <v>0</v>
      </c>
      <c r="M19" s="417">
        <f t="shared" si="2"/>
        <v>0</v>
      </c>
      <c r="N19" s="416">
        <f t="shared" ref="N19:Y19" si="3">SUM(N8:N18)</f>
        <v>0</v>
      </c>
      <c r="O19" s="417">
        <f t="shared" si="3"/>
        <v>0</v>
      </c>
      <c r="P19" s="416">
        <f t="shared" si="3"/>
        <v>0</v>
      </c>
      <c r="Q19" s="417">
        <f t="shared" si="3"/>
        <v>0</v>
      </c>
      <c r="R19" s="416">
        <f t="shared" si="3"/>
        <v>0</v>
      </c>
      <c r="S19" s="417">
        <f t="shared" si="3"/>
        <v>0</v>
      </c>
      <c r="T19" s="416">
        <f t="shared" si="3"/>
        <v>0</v>
      </c>
      <c r="U19" s="417">
        <f t="shared" si="3"/>
        <v>0</v>
      </c>
      <c r="V19" s="416">
        <f t="shared" si="3"/>
        <v>0</v>
      </c>
      <c r="W19" s="417">
        <f t="shared" si="3"/>
        <v>0</v>
      </c>
      <c r="X19" s="416">
        <f>SUM(X8:X18)</f>
        <v>0</v>
      </c>
      <c r="Y19" s="417">
        <f t="shared" si="3"/>
        <v>0</v>
      </c>
      <c r="Z19" s="430"/>
    </row>
    <row r="20" spans="1:26" ht="6" customHeight="1" thickBot="1" x14ac:dyDescent="0.25">
      <c r="A20" s="155"/>
      <c r="B20" s="156"/>
      <c r="C20" s="156"/>
      <c r="D20" s="156"/>
      <c r="E20" s="156"/>
      <c r="F20" s="156"/>
      <c r="G20" s="156"/>
      <c r="H20" s="156"/>
      <c r="I20" s="156"/>
      <c r="J20" s="156"/>
      <c r="K20" s="156"/>
      <c r="L20" s="156"/>
      <c r="M20" s="156"/>
      <c r="N20" s="156"/>
      <c r="O20" s="156"/>
      <c r="P20" s="156"/>
      <c r="Q20" s="156"/>
      <c r="R20" s="156"/>
      <c r="S20" s="156"/>
      <c r="T20" s="156"/>
      <c r="U20" s="156"/>
      <c r="V20" s="156"/>
      <c r="W20" s="156"/>
      <c r="X20" s="156"/>
      <c r="Y20" s="156"/>
      <c r="Z20" s="51"/>
    </row>
    <row r="21" spans="1:26" ht="13.5" thickBot="1" x14ac:dyDescent="0.25">
      <c r="A21" s="157" t="s">
        <v>123</v>
      </c>
      <c r="B21" s="1544"/>
      <c r="C21" s="1545"/>
      <c r="D21" s="1544"/>
      <c r="E21" s="1545"/>
      <c r="F21" s="1544"/>
      <c r="G21" s="1545"/>
      <c r="H21" s="1544"/>
      <c r="I21" s="1545"/>
      <c r="J21" s="1544"/>
      <c r="K21" s="1545"/>
      <c r="L21" s="1544"/>
      <c r="M21" s="1545"/>
      <c r="N21" s="1544"/>
      <c r="O21" s="1545"/>
      <c r="P21" s="1544"/>
      <c r="Q21" s="1545"/>
      <c r="R21" s="1544"/>
      <c r="S21" s="1545"/>
      <c r="T21" s="1544"/>
      <c r="U21" s="1545"/>
      <c r="V21" s="1544"/>
      <c r="W21" s="1545"/>
      <c r="X21" s="1477">
        <f t="shared" ref="X21:X28" si="4">SUM(B21:W21)</f>
        <v>0</v>
      </c>
      <c r="Y21" s="1478"/>
      <c r="Z21" s="51"/>
    </row>
    <row r="22" spans="1:26" x14ac:dyDescent="0.2">
      <c r="A22" s="233" t="s">
        <v>125</v>
      </c>
      <c r="B22" s="1544"/>
      <c r="C22" s="1545"/>
      <c r="D22" s="1544"/>
      <c r="E22" s="1545"/>
      <c r="F22" s="1544"/>
      <c r="G22" s="1545"/>
      <c r="H22" s="1544"/>
      <c r="I22" s="1545"/>
      <c r="J22" s="1544"/>
      <c r="K22" s="1545"/>
      <c r="L22" s="1544"/>
      <c r="M22" s="1545"/>
      <c r="N22" s="1544"/>
      <c r="O22" s="1545"/>
      <c r="P22" s="1544"/>
      <c r="Q22" s="1545"/>
      <c r="R22" s="1544"/>
      <c r="S22" s="1545"/>
      <c r="T22" s="1544"/>
      <c r="U22" s="1545"/>
      <c r="V22" s="1544"/>
      <c r="W22" s="1545"/>
      <c r="X22" s="1473">
        <f t="shared" si="4"/>
        <v>0</v>
      </c>
      <c r="Y22" s="1474"/>
      <c r="Z22" s="51"/>
    </row>
    <row r="23" spans="1:26" ht="25.5" x14ac:dyDescent="0.2">
      <c r="A23" s="172" t="s">
        <v>113</v>
      </c>
      <c r="B23" s="1456"/>
      <c r="C23" s="1457"/>
      <c r="D23" s="1456"/>
      <c r="E23" s="1457"/>
      <c r="F23" s="1456"/>
      <c r="G23" s="1457"/>
      <c r="H23" s="1456"/>
      <c r="I23" s="1457"/>
      <c r="J23" s="1456"/>
      <c r="K23" s="1457"/>
      <c r="L23" s="1456"/>
      <c r="M23" s="1457"/>
      <c r="N23" s="1456"/>
      <c r="O23" s="1457"/>
      <c r="P23" s="1456"/>
      <c r="Q23" s="1457"/>
      <c r="R23" s="1456"/>
      <c r="S23" s="1457"/>
      <c r="T23" s="1456"/>
      <c r="U23" s="1457"/>
      <c r="V23" s="1456"/>
      <c r="W23" s="1457"/>
      <c r="X23" s="1479">
        <f t="shared" si="4"/>
        <v>0</v>
      </c>
      <c r="Y23" s="1480"/>
      <c r="Z23" s="51"/>
    </row>
    <row r="24" spans="1:26" ht="25.5" x14ac:dyDescent="0.2">
      <c r="A24" s="172" t="s">
        <v>114</v>
      </c>
      <c r="B24" s="1456"/>
      <c r="C24" s="1457"/>
      <c r="D24" s="1456"/>
      <c r="E24" s="1457"/>
      <c r="F24" s="1456"/>
      <c r="G24" s="1457"/>
      <c r="H24" s="1456"/>
      <c r="I24" s="1457"/>
      <c r="J24" s="1456"/>
      <c r="K24" s="1457"/>
      <c r="L24" s="1456"/>
      <c r="M24" s="1457"/>
      <c r="N24" s="1456"/>
      <c r="O24" s="1457"/>
      <c r="P24" s="1456"/>
      <c r="Q24" s="1457"/>
      <c r="R24" s="1456"/>
      <c r="S24" s="1457"/>
      <c r="T24" s="1456"/>
      <c r="U24" s="1457"/>
      <c r="V24" s="1456"/>
      <c r="W24" s="1457"/>
      <c r="X24" s="1479">
        <f t="shared" si="4"/>
        <v>0</v>
      </c>
      <c r="Y24" s="1480"/>
      <c r="Z24" s="51"/>
    </row>
    <row r="25" spans="1:26" ht="25.5" x14ac:dyDescent="0.2">
      <c r="A25" s="172" t="s">
        <v>115</v>
      </c>
      <c r="B25" s="1456"/>
      <c r="C25" s="1457"/>
      <c r="D25" s="1456"/>
      <c r="E25" s="1457"/>
      <c r="F25" s="1456"/>
      <c r="G25" s="1457"/>
      <c r="H25" s="1456"/>
      <c r="I25" s="1457"/>
      <c r="J25" s="1456"/>
      <c r="K25" s="1457"/>
      <c r="L25" s="1456"/>
      <c r="M25" s="1457"/>
      <c r="N25" s="1456"/>
      <c r="O25" s="1457"/>
      <c r="P25" s="1456"/>
      <c r="Q25" s="1457"/>
      <c r="R25" s="1456"/>
      <c r="S25" s="1457"/>
      <c r="T25" s="1456"/>
      <c r="U25" s="1457"/>
      <c r="V25" s="1456"/>
      <c r="W25" s="1457"/>
      <c r="X25" s="1479">
        <f t="shared" si="4"/>
        <v>0</v>
      </c>
      <c r="Y25" s="1480"/>
      <c r="Z25" s="51"/>
    </row>
    <row r="26" spans="1:26" ht="25.5" x14ac:dyDescent="0.2">
      <c r="A26" s="100" t="s">
        <v>124</v>
      </c>
      <c r="B26" s="1456"/>
      <c r="C26" s="1457"/>
      <c r="D26" s="1456"/>
      <c r="E26" s="1457"/>
      <c r="F26" s="1456"/>
      <c r="G26" s="1457"/>
      <c r="H26" s="1456"/>
      <c r="I26" s="1457"/>
      <c r="J26" s="1456"/>
      <c r="K26" s="1457"/>
      <c r="L26" s="1456"/>
      <c r="M26" s="1457"/>
      <c r="N26" s="1456"/>
      <c r="O26" s="1457"/>
      <c r="P26" s="1456"/>
      <c r="Q26" s="1457"/>
      <c r="R26" s="1456"/>
      <c r="S26" s="1457"/>
      <c r="T26" s="1456"/>
      <c r="U26" s="1457"/>
      <c r="V26" s="1456"/>
      <c r="W26" s="1457"/>
      <c r="X26" s="1479">
        <f t="shared" si="4"/>
        <v>0</v>
      </c>
      <c r="Y26" s="1480"/>
      <c r="Z26" s="51"/>
    </row>
    <row r="27" spans="1:26" ht="25.5" x14ac:dyDescent="0.2">
      <c r="A27" s="172" t="s">
        <v>126</v>
      </c>
      <c r="B27" s="1456"/>
      <c r="C27" s="1457"/>
      <c r="D27" s="1456"/>
      <c r="E27" s="1457"/>
      <c r="F27" s="1456"/>
      <c r="G27" s="1457"/>
      <c r="H27" s="1456"/>
      <c r="I27" s="1457"/>
      <c r="J27" s="1456"/>
      <c r="K27" s="1457"/>
      <c r="L27" s="1456"/>
      <c r="M27" s="1457"/>
      <c r="N27" s="1456"/>
      <c r="O27" s="1457"/>
      <c r="P27" s="1456"/>
      <c r="Q27" s="1457"/>
      <c r="R27" s="1456"/>
      <c r="S27" s="1457"/>
      <c r="T27" s="1456"/>
      <c r="U27" s="1457"/>
      <c r="V27" s="1456"/>
      <c r="W27" s="1457"/>
      <c r="X27" s="1479">
        <f t="shared" si="4"/>
        <v>0</v>
      </c>
      <c r="Y27" s="1480"/>
      <c r="Z27" s="51"/>
    </row>
    <row r="28" spans="1:26" ht="13.5" thickBot="1" x14ac:dyDescent="0.25">
      <c r="A28" s="154" t="s">
        <v>72</v>
      </c>
      <c r="B28" s="1481">
        <f>SUM(B23:C27)</f>
        <v>0</v>
      </c>
      <c r="C28" s="1482"/>
      <c r="D28" s="1481">
        <f>SUM(D23:E27)</f>
        <v>0</v>
      </c>
      <c r="E28" s="1482"/>
      <c r="F28" s="1481">
        <f>SUM(F23:G27)</f>
        <v>0</v>
      </c>
      <c r="G28" s="1482"/>
      <c r="H28" s="1481">
        <f>SUM(H23:I27)</f>
        <v>0</v>
      </c>
      <c r="I28" s="1482"/>
      <c r="J28" s="1481">
        <f>SUM(J23:K27)</f>
        <v>0</v>
      </c>
      <c r="K28" s="1482"/>
      <c r="L28" s="1481">
        <f>SUM(L23:M27)</f>
        <v>0</v>
      </c>
      <c r="M28" s="1482"/>
      <c r="N28" s="1481">
        <f>SUM(N23:O27)</f>
        <v>0</v>
      </c>
      <c r="O28" s="1482"/>
      <c r="P28" s="1481">
        <f>SUM(P23:Q27)</f>
        <v>0</v>
      </c>
      <c r="Q28" s="1482"/>
      <c r="R28" s="1481">
        <f>SUM(R23:S27)</f>
        <v>0</v>
      </c>
      <c r="S28" s="1482"/>
      <c r="T28" s="1481">
        <f>SUM(T23:U27)</f>
        <v>0</v>
      </c>
      <c r="U28" s="1482"/>
      <c r="V28" s="1481">
        <f>SUM(V23:W27)</f>
        <v>0</v>
      </c>
      <c r="W28" s="1482"/>
      <c r="X28" s="1481">
        <f t="shared" si="4"/>
        <v>0</v>
      </c>
      <c r="Y28" s="1482"/>
      <c r="Z28" s="51"/>
    </row>
    <row r="29" spans="1:26" ht="4.5" customHeight="1" thickBot="1" x14ac:dyDescent="0.25">
      <c r="A29" s="155"/>
      <c r="B29" s="156"/>
      <c r="C29" s="156"/>
      <c r="D29" s="156"/>
      <c r="E29" s="156"/>
      <c r="F29" s="156"/>
      <c r="G29" s="156"/>
      <c r="H29" s="156"/>
      <c r="I29" s="156"/>
      <c r="J29" s="156"/>
      <c r="K29" s="156"/>
      <c r="L29" s="156"/>
      <c r="M29" s="156"/>
      <c r="N29" s="156"/>
      <c r="O29" s="156"/>
      <c r="P29" s="156"/>
      <c r="Q29" s="156"/>
      <c r="R29" s="156"/>
      <c r="S29" s="156"/>
      <c r="T29" s="156"/>
      <c r="U29" s="156"/>
      <c r="V29" s="156"/>
      <c r="W29" s="156"/>
      <c r="X29" s="156"/>
      <c r="Y29" s="156"/>
      <c r="Z29" s="51"/>
    </row>
    <row r="30" spans="1:26" x14ac:dyDescent="0.2">
      <c r="A30" s="158" t="s">
        <v>88</v>
      </c>
      <c r="B30" s="1467" t="e">
        <f>B28/B4</f>
        <v>#DIV/0!</v>
      </c>
      <c r="C30" s="1468"/>
      <c r="D30" s="1467" t="e">
        <f>D28/D4</f>
        <v>#DIV/0!</v>
      </c>
      <c r="E30" s="1468"/>
      <c r="F30" s="1467" t="e">
        <f>F28/F4</f>
        <v>#DIV/0!</v>
      </c>
      <c r="G30" s="1468"/>
      <c r="H30" s="1467" t="e">
        <f>H28/H4</f>
        <v>#DIV/0!</v>
      </c>
      <c r="I30" s="1468"/>
      <c r="J30" s="1467" t="e">
        <f>J28/J4</f>
        <v>#DIV/0!</v>
      </c>
      <c r="K30" s="1468"/>
      <c r="L30" s="1467" t="e">
        <f>L28/L4</f>
        <v>#DIV/0!</v>
      </c>
      <c r="M30" s="1468"/>
      <c r="N30" s="1467" t="e">
        <f>N28/N4</f>
        <v>#DIV/0!</v>
      </c>
      <c r="O30" s="1468"/>
      <c r="P30" s="1467" t="e">
        <f>P28/P4</f>
        <v>#DIV/0!</v>
      </c>
      <c r="Q30" s="1468"/>
      <c r="R30" s="1467" t="e">
        <f>R28/R4</f>
        <v>#DIV/0!</v>
      </c>
      <c r="S30" s="1468"/>
      <c r="T30" s="1467" t="e">
        <f>T28/T4</f>
        <v>#DIV/0!</v>
      </c>
      <c r="U30" s="1468"/>
      <c r="V30" s="1467" t="e">
        <f>V28/V4</f>
        <v>#DIV/0!</v>
      </c>
      <c r="W30" s="1468"/>
      <c r="X30" s="1467" t="e">
        <f>SUM(B30:W30)</f>
        <v>#DIV/0!</v>
      </c>
      <c r="Y30" s="1468"/>
      <c r="Z30" s="51"/>
    </row>
    <row r="31" spans="1:26" x14ac:dyDescent="0.2">
      <c r="A31" s="99" t="s">
        <v>89</v>
      </c>
      <c r="B31" s="1440">
        <f>B5-C19</f>
        <v>0</v>
      </c>
      <c r="C31" s="1441"/>
      <c r="D31" s="1440">
        <f>D5-E19</f>
        <v>0</v>
      </c>
      <c r="E31" s="1441"/>
      <c r="F31" s="1440">
        <f>F5-G19</f>
        <v>0</v>
      </c>
      <c r="G31" s="1441"/>
      <c r="H31" s="1440">
        <f>H5-I19</f>
        <v>0</v>
      </c>
      <c r="I31" s="1441"/>
      <c r="J31" s="1440">
        <f>J5-K19</f>
        <v>0</v>
      </c>
      <c r="K31" s="1441"/>
      <c r="L31" s="1440">
        <f>L5-M19</f>
        <v>0</v>
      </c>
      <c r="M31" s="1441"/>
      <c r="N31" s="1440">
        <f>N5-O19</f>
        <v>0</v>
      </c>
      <c r="O31" s="1441"/>
      <c r="P31" s="1440">
        <f>P5-Q19</f>
        <v>0</v>
      </c>
      <c r="Q31" s="1441"/>
      <c r="R31" s="1440">
        <f>R5-S19</f>
        <v>0</v>
      </c>
      <c r="S31" s="1441"/>
      <c r="T31" s="1440">
        <f>T5-U19</f>
        <v>0</v>
      </c>
      <c r="U31" s="1441"/>
      <c r="V31" s="1440">
        <f>V5-W19</f>
        <v>0</v>
      </c>
      <c r="W31" s="1441"/>
      <c r="X31" s="1465">
        <f>SUM(B31:W31)</f>
        <v>0</v>
      </c>
      <c r="Y31" s="1466"/>
      <c r="Z31" s="51"/>
    </row>
    <row r="32" spans="1:26" x14ac:dyDescent="0.2">
      <c r="A32" s="99" t="s">
        <v>92</v>
      </c>
      <c r="B32" s="1483">
        <f>B28-C19</f>
        <v>0</v>
      </c>
      <c r="C32" s="1484"/>
      <c r="D32" s="1483">
        <f>D28-E19</f>
        <v>0</v>
      </c>
      <c r="E32" s="1484"/>
      <c r="F32" s="1483">
        <f>F28-G19</f>
        <v>0</v>
      </c>
      <c r="G32" s="1484"/>
      <c r="H32" s="1483">
        <f>H28-I19</f>
        <v>0</v>
      </c>
      <c r="I32" s="1484"/>
      <c r="J32" s="1483">
        <f>J28-K19</f>
        <v>0</v>
      </c>
      <c r="K32" s="1484"/>
      <c r="L32" s="1483">
        <f>L28-M19</f>
        <v>0</v>
      </c>
      <c r="M32" s="1484"/>
      <c r="N32" s="1483">
        <f>N28-O19</f>
        <v>0</v>
      </c>
      <c r="O32" s="1484"/>
      <c r="P32" s="1483">
        <f>P28-Q19</f>
        <v>0</v>
      </c>
      <c r="Q32" s="1484"/>
      <c r="R32" s="1483">
        <f>R28-S19</f>
        <v>0</v>
      </c>
      <c r="S32" s="1484"/>
      <c r="T32" s="1483">
        <f>T28-U19</f>
        <v>0</v>
      </c>
      <c r="U32" s="1484"/>
      <c r="V32" s="1483">
        <f>V28-W19</f>
        <v>0</v>
      </c>
      <c r="W32" s="1484"/>
      <c r="X32" s="1469">
        <f>SUM(B32:W32)</f>
        <v>0</v>
      </c>
      <c r="Y32" s="1470"/>
      <c r="Z32" s="51"/>
    </row>
    <row r="33" spans="1:35" x14ac:dyDescent="0.2">
      <c r="A33" s="159" t="s">
        <v>108</v>
      </c>
      <c r="B33" s="1442" t="e">
        <f>(C19/B5)</f>
        <v>#DIV/0!</v>
      </c>
      <c r="C33" s="1443"/>
      <c r="D33" s="1442" t="e">
        <f>(E19/D5)</f>
        <v>#DIV/0!</v>
      </c>
      <c r="E33" s="1443"/>
      <c r="F33" s="1442" t="e">
        <f>(G19/F5)</f>
        <v>#DIV/0!</v>
      </c>
      <c r="G33" s="1443"/>
      <c r="H33" s="1442" t="e">
        <f>(I19/H5)</f>
        <v>#DIV/0!</v>
      </c>
      <c r="I33" s="1443"/>
      <c r="J33" s="1442" t="e">
        <f>(K19/J5)</f>
        <v>#DIV/0!</v>
      </c>
      <c r="K33" s="1443"/>
      <c r="L33" s="1442" t="e">
        <f>(M19/L5)</f>
        <v>#DIV/0!</v>
      </c>
      <c r="M33" s="1443"/>
      <c r="N33" s="1442" t="e">
        <f>(O19/N5)</f>
        <v>#DIV/0!</v>
      </c>
      <c r="O33" s="1443"/>
      <c r="P33" s="1442" t="e">
        <f>(Q19/P5)</f>
        <v>#DIV/0!</v>
      </c>
      <c r="Q33" s="1443"/>
      <c r="R33" s="1442" t="e">
        <f>(S19/R5)</f>
        <v>#DIV/0!</v>
      </c>
      <c r="S33" s="1443"/>
      <c r="T33" s="1442" t="e">
        <f>(U19/T5)</f>
        <v>#DIV/0!</v>
      </c>
      <c r="U33" s="1443"/>
      <c r="V33" s="1442" t="e">
        <f>(W19/V5)</f>
        <v>#DIV/0!</v>
      </c>
      <c r="W33" s="1443"/>
      <c r="X33" s="1475" t="e">
        <f>(Y19/X5)</f>
        <v>#DIV/0!</v>
      </c>
      <c r="Y33" s="1476"/>
      <c r="Z33" s="51"/>
    </row>
    <row r="34" spans="1:35" x14ac:dyDescent="0.2">
      <c r="A34" s="159" t="s">
        <v>90</v>
      </c>
      <c r="B34" s="1442" t="e">
        <f>C19/B28</f>
        <v>#DIV/0!</v>
      </c>
      <c r="C34" s="1443"/>
      <c r="D34" s="1442" t="e">
        <f>E19/D28</f>
        <v>#DIV/0!</v>
      </c>
      <c r="E34" s="1443"/>
      <c r="F34" s="1442" t="e">
        <f>G19/F28</f>
        <v>#DIV/0!</v>
      </c>
      <c r="G34" s="1443"/>
      <c r="H34" s="1442" t="e">
        <f>I19/H28</f>
        <v>#DIV/0!</v>
      </c>
      <c r="I34" s="1443"/>
      <c r="J34" s="1442" t="e">
        <f>K19/J28</f>
        <v>#DIV/0!</v>
      </c>
      <c r="K34" s="1443"/>
      <c r="L34" s="1442" t="e">
        <f>M19/L28</f>
        <v>#DIV/0!</v>
      </c>
      <c r="M34" s="1443"/>
      <c r="N34" s="1442" t="e">
        <f>O19/N28</f>
        <v>#DIV/0!</v>
      </c>
      <c r="O34" s="1443"/>
      <c r="P34" s="1442" t="e">
        <f>Q19/P28</f>
        <v>#DIV/0!</v>
      </c>
      <c r="Q34" s="1443"/>
      <c r="R34" s="1442" t="e">
        <f>S19/R28</f>
        <v>#DIV/0!</v>
      </c>
      <c r="S34" s="1443"/>
      <c r="T34" s="1442" t="e">
        <f>U19/T28</f>
        <v>#DIV/0!</v>
      </c>
      <c r="U34" s="1443"/>
      <c r="V34" s="1442" t="e">
        <f>W19/V28</f>
        <v>#DIV/0!</v>
      </c>
      <c r="W34" s="1443"/>
      <c r="X34" s="1475" t="e">
        <f>Y19/X28</f>
        <v>#DIV/0!</v>
      </c>
      <c r="Y34" s="1476"/>
      <c r="Z34" s="51"/>
    </row>
    <row r="35" spans="1:35" ht="13.5" thickBot="1" x14ac:dyDescent="0.25">
      <c r="A35" s="160" t="s">
        <v>91</v>
      </c>
      <c r="B35" s="1485" t="e">
        <f>(B28/B5)</f>
        <v>#DIV/0!</v>
      </c>
      <c r="C35" s="1486"/>
      <c r="D35" s="1485" t="e">
        <f>(D28/D5)</f>
        <v>#DIV/0!</v>
      </c>
      <c r="E35" s="1486"/>
      <c r="F35" s="1485" t="e">
        <f>(F28/F5)</f>
        <v>#DIV/0!</v>
      </c>
      <c r="G35" s="1486"/>
      <c r="H35" s="1485" t="e">
        <f>(H28/H5)</f>
        <v>#DIV/0!</v>
      </c>
      <c r="I35" s="1486"/>
      <c r="J35" s="1485" t="e">
        <f>(J28/J5)</f>
        <v>#DIV/0!</v>
      </c>
      <c r="K35" s="1486"/>
      <c r="L35" s="1485" t="e">
        <f>(L28/L5)</f>
        <v>#DIV/0!</v>
      </c>
      <c r="M35" s="1486"/>
      <c r="N35" s="1485" t="e">
        <f>(N28/N5)</f>
        <v>#DIV/0!</v>
      </c>
      <c r="O35" s="1486"/>
      <c r="P35" s="1485" t="e">
        <f>(P28/P5)</f>
        <v>#DIV/0!</v>
      </c>
      <c r="Q35" s="1486"/>
      <c r="R35" s="1485" t="e">
        <f>(R28/R5)</f>
        <v>#DIV/0!</v>
      </c>
      <c r="S35" s="1486"/>
      <c r="T35" s="1485" t="e">
        <f>(T28/T5)</f>
        <v>#DIV/0!</v>
      </c>
      <c r="U35" s="1486"/>
      <c r="V35" s="1485" t="e">
        <f>(V28/V5)</f>
        <v>#DIV/0!</v>
      </c>
      <c r="W35" s="1486"/>
      <c r="X35" s="1454" t="e">
        <f>(X28/X5)</f>
        <v>#DIV/0!</v>
      </c>
      <c r="Y35" s="1455"/>
      <c r="Z35" s="51"/>
    </row>
    <row r="36" spans="1:35" ht="6.75" customHeight="1" thickBot="1" x14ac:dyDescent="0.25">
      <c r="A36" s="161"/>
      <c r="B36" s="162"/>
      <c r="C36" s="162"/>
      <c r="D36" s="162"/>
      <c r="E36" s="162"/>
      <c r="F36" s="162"/>
      <c r="G36" s="162"/>
      <c r="H36" s="162"/>
      <c r="I36" s="162"/>
      <c r="J36" s="162"/>
      <c r="K36" s="162"/>
      <c r="L36" s="162"/>
      <c r="M36" s="162"/>
      <c r="N36" s="162"/>
      <c r="O36" s="162"/>
      <c r="P36" s="162"/>
      <c r="Q36" s="162"/>
      <c r="R36" s="162"/>
      <c r="S36" s="162"/>
      <c r="T36" s="162"/>
      <c r="U36" s="162"/>
      <c r="V36" s="162"/>
      <c r="W36" s="162"/>
      <c r="X36" s="283"/>
      <c r="Y36" s="283"/>
      <c r="Z36" s="51"/>
    </row>
    <row r="37" spans="1:35" s="279" customFormat="1" ht="25.5" x14ac:dyDescent="0.2">
      <c r="A37" s="277" t="s">
        <v>411</v>
      </c>
      <c r="B37" s="1487"/>
      <c r="C37" s="1488"/>
      <c r="D37" s="1487"/>
      <c r="E37" s="1488"/>
      <c r="F37" s="1487"/>
      <c r="G37" s="1488"/>
      <c r="H37" s="1487"/>
      <c r="I37" s="1488"/>
      <c r="J37" s="1487"/>
      <c r="K37" s="1488"/>
      <c r="L37" s="1487"/>
      <c r="M37" s="1488"/>
      <c r="N37" s="1487"/>
      <c r="O37" s="1488"/>
      <c r="P37" s="1487"/>
      <c r="Q37" s="1488"/>
      <c r="R37" s="1487"/>
      <c r="S37" s="1488"/>
      <c r="T37" s="1487"/>
      <c r="U37" s="1488"/>
      <c r="V37" s="1487"/>
      <c r="W37" s="1488"/>
      <c r="X37" s="1507">
        <f t="shared" ref="X37:X45" si="5">SUM(B37:W37)</f>
        <v>0</v>
      </c>
      <c r="Y37" s="1508"/>
      <c r="Z37" s="435"/>
    </row>
    <row r="38" spans="1:35" s="279" customFormat="1" ht="25.5" x14ac:dyDescent="0.2">
      <c r="A38" s="280" t="s">
        <v>412</v>
      </c>
      <c r="B38" s="1438"/>
      <c r="C38" s="1439"/>
      <c r="D38" s="1438"/>
      <c r="E38" s="1439"/>
      <c r="F38" s="1438"/>
      <c r="G38" s="1439"/>
      <c r="H38" s="1438"/>
      <c r="I38" s="1439"/>
      <c r="J38" s="1438"/>
      <c r="K38" s="1439"/>
      <c r="L38" s="1438"/>
      <c r="M38" s="1439"/>
      <c r="N38" s="1438"/>
      <c r="O38" s="1439"/>
      <c r="P38" s="1438"/>
      <c r="Q38" s="1439"/>
      <c r="R38" s="1438"/>
      <c r="S38" s="1439"/>
      <c r="T38" s="1438"/>
      <c r="U38" s="1439"/>
      <c r="V38" s="1438"/>
      <c r="W38" s="1439"/>
      <c r="X38" s="1452">
        <f t="shared" si="5"/>
        <v>0</v>
      </c>
      <c r="Y38" s="1453"/>
      <c r="Z38" s="435"/>
    </row>
    <row r="39" spans="1:35" s="279" customFormat="1" ht="25.5" x14ac:dyDescent="0.2">
      <c r="A39" s="280" t="s">
        <v>413</v>
      </c>
      <c r="B39" s="1438"/>
      <c r="C39" s="1439"/>
      <c r="D39" s="1438"/>
      <c r="E39" s="1439"/>
      <c r="F39" s="1438"/>
      <c r="G39" s="1439"/>
      <c r="H39" s="1438"/>
      <c r="I39" s="1439"/>
      <c r="J39" s="1438"/>
      <c r="K39" s="1439"/>
      <c r="L39" s="1438"/>
      <c r="M39" s="1439"/>
      <c r="N39" s="1438"/>
      <c r="O39" s="1439"/>
      <c r="P39" s="1438"/>
      <c r="Q39" s="1439"/>
      <c r="R39" s="1438"/>
      <c r="S39" s="1439"/>
      <c r="T39" s="1438"/>
      <c r="U39" s="1439"/>
      <c r="V39" s="1438"/>
      <c r="W39" s="1439"/>
      <c r="X39" s="1452">
        <f t="shared" si="5"/>
        <v>0</v>
      </c>
      <c r="Y39" s="1453"/>
      <c r="Z39" s="435"/>
    </row>
    <row r="40" spans="1:35" s="279" customFormat="1" x14ac:dyDescent="0.2">
      <c r="A40" s="104" t="s">
        <v>39</v>
      </c>
      <c r="B40" s="1450">
        <f>SUM(B37:C39)</f>
        <v>0</v>
      </c>
      <c r="C40" s="1451"/>
      <c r="D40" s="1450">
        <f>SUM(D37:E39)</f>
        <v>0</v>
      </c>
      <c r="E40" s="1451"/>
      <c r="F40" s="1450">
        <f>SUM(F37:G39)</f>
        <v>0</v>
      </c>
      <c r="G40" s="1451"/>
      <c r="H40" s="1450">
        <f>SUM(H37:I39)</f>
        <v>0</v>
      </c>
      <c r="I40" s="1451"/>
      <c r="J40" s="1450">
        <f>SUM(J37:K39)</f>
        <v>0</v>
      </c>
      <c r="K40" s="1451"/>
      <c r="L40" s="1450">
        <f>SUM(L37:M39)</f>
        <v>0</v>
      </c>
      <c r="M40" s="1451"/>
      <c r="N40" s="1450">
        <f>SUM(N37:O39)</f>
        <v>0</v>
      </c>
      <c r="O40" s="1451"/>
      <c r="P40" s="1450">
        <f>SUM(P37:Q39)</f>
        <v>0</v>
      </c>
      <c r="Q40" s="1451"/>
      <c r="R40" s="1450">
        <f>SUM(R37:S39)</f>
        <v>0</v>
      </c>
      <c r="S40" s="1451"/>
      <c r="T40" s="1450">
        <f>SUM(T37:U39)</f>
        <v>0</v>
      </c>
      <c r="U40" s="1451"/>
      <c r="V40" s="1450">
        <f>SUM(V37:W39)</f>
        <v>0</v>
      </c>
      <c r="W40" s="1451"/>
      <c r="X40" s="1462">
        <f t="shared" si="5"/>
        <v>0</v>
      </c>
      <c r="Y40" s="1463"/>
      <c r="Z40" s="435"/>
    </row>
    <row r="41" spans="1:35" s="279" customFormat="1" ht="25.5" x14ac:dyDescent="0.2">
      <c r="A41" s="280" t="s">
        <v>414</v>
      </c>
      <c r="B41" s="1438"/>
      <c r="C41" s="1439"/>
      <c r="D41" s="1438"/>
      <c r="E41" s="1439"/>
      <c r="F41" s="1438"/>
      <c r="G41" s="1439"/>
      <c r="H41" s="1438"/>
      <c r="I41" s="1439"/>
      <c r="J41" s="1438"/>
      <c r="K41" s="1439"/>
      <c r="L41" s="1438"/>
      <c r="M41" s="1439"/>
      <c r="N41" s="1438"/>
      <c r="O41" s="1439"/>
      <c r="P41" s="1438"/>
      <c r="Q41" s="1439"/>
      <c r="R41" s="1438"/>
      <c r="S41" s="1439"/>
      <c r="T41" s="1438"/>
      <c r="U41" s="1439"/>
      <c r="V41" s="1438"/>
      <c r="W41" s="1439"/>
      <c r="X41" s="1452">
        <f t="shared" si="5"/>
        <v>0</v>
      </c>
      <c r="Y41" s="1453"/>
      <c r="Z41" s="435"/>
    </row>
    <row r="42" spans="1:35" s="279" customFormat="1" ht="25.5" x14ac:dyDescent="0.2">
      <c r="A42" s="280" t="s">
        <v>415</v>
      </c>
      <c r="B42" s="1438"/>
      <c r="C42" s="1439"/>
      <c r="D42" s="1438"/>
      <c r="E42" s="1439"/>
      <c r="F42" s="1438"/>
      <c r="G42" s="1439"/>
      <c r="H42" s="1438"/>
      <c r="I42" s="1439"/>
      <c r="J42" s="1438"/>
      <c r="K42" s="1439"/>
      <c r="L42" s="1438"/>
      <c r="M42" s="1439"/>
      <c r="N42" s="1438"/>
      <c r="O42" s="1439"/>
      <c r="P42" s="1438"/>
      <c r="Q42" s="1439"/>
      <c r="R42" s="1438"/>
      <c r="S42" s="1439"/>
      <c r="T42" s="1438"/>
      <c r="U42" s="1439"/>
      <c r="V42" s="1438"/>
      <c r="W42" s="1439"/>
      <c r="X42" s="1452">
        <f t="shared" si="5"/>
        <v>0</v>
      </c>
      <c r="Y42" s="1453"/>
      <c r="Z42" s="435"/>
    </row>
    <row r="43" spans="1:35" s="279" customFormat="1" ht="25.5" x14ac:dyDescent="0.2">
      <c r="A43" s="280" t="s">
        <v>416</v>
      </c>
      <c r="B43" s="1438"/>
      <c r="C43" s="1439"/>
      <c r="D43" s="1438"/>
      <c r="E43" s="1439"/>
      <c r="F43" s="1438"/>
      <c r="G43" s="1439"/>
      <c r="H43" s="1438"/>
      <c r="I43" s="1439"/>
      <c r="J43" s="1438"/>
      <c r="K43" s="1439"/>
      <c r="L43" s="1438"/>
      <c r="M43" s="1439"/>
      <c r="N43" s="1438"/>
      <c r="O43" s="1439"/>
      <c r="P43" s="1438"/>
      <c r="Q43" s="1439"/>
      <c r="R43" s="1438"/>
      <c r="S43" s="1439"/>
      <c r="T43" s="1438"/>
      <c r="U43" s="1439"/>
      <c r="V43" s="1438"/>
      <c r="W43" s="1439"/>
      <c r="X43" s="1452">
        <f t="shared" si="5"/>
        <v>0</v>
      </c>
      <c r="Y43" s="1453"/>
      <c r="Z43" s="435"/>
    </row>
    <row r="44" spans="1:35" s="279" customFormat="1" x14ac:dyDescent="0.2">
      <c r="A44" s="104" t="s">
        <v>40</v>
      </c>
      <c r="B44" s="1450">
        <f>SUM(B41:C43)</f>
        <v>0</v>
      </c>
      <c r="C44" s="1451"/>
      <c r="D44" s="1450">
        <f>SUM(D41:E43)</f>
        <v>0</v>
      </c>
      <c r="E44" s="1451"/>
      <c r="F44" s="1450">
        <f>SUM(F41:G43)</f>
        <v>0</v>
      </c>
      <c r="G44" s="1451"/>
      <c r="H44" s="1450">
        <f>SUM(H41:I43)</f>
        <v>0</v>
      </c>
      <c r="I44" s="1451"/>
      <c r="J44" s="1450">
        <f>SUM(J41:K43)</f>
        <v>0</v>
      </c>
      <c r="K44" s="1451"/>
      <c r="L44" s="1450">
        <f>SUM(L41:M43)</f>
        <v>0</v>
      </c>
      <c r="M44" s="1451"/>
      <c r="N44" s="1450">
        <f>SUM(N41:O43)</f>
        <v>0</v>
      </c>
      <c r="O44" s="1451"/>
      <c r="P44" s="1450">
        <f>SUM(P41:Q43)</f>
        <v>0</v>
      </c>
      <c r="Q44" s="1451"/>
      <c r="R44" s="1450">
        <f>SUM(R41:S43)</f>
        <v>0</v>
      </c>
      <c r="S44" s="1451"/>
      <c r="T44" s="1450">
        <f>SUM(T41:U43)</f>
        <v>0</v>
      </c>
      <c r="U44" s="1451"/>
      <c r="V44" s="1450">
        <f>SUM(V41:W43)</f>
        <v>0</v>
      </c>
      <c r="W44" s="1451"/>
      <c r="X44" s="1462">
        <f t="shared" si="5"/>
        <v>0</v>
      </c>
      <c r="Y44" s="1463"/>
      <c r="Z44" s="435"/>
    </row>
    <row r="45" spans="1:35" ht="24" customHeight="1" thickBot="1" x14ac:dyDescent="0.25">
      <c r="A45" s="164" t="s">
        <v>99</v>
      </c>
      <c r="B45" s="1448">
        <f>B40+B44</f>
        <v>0</v>
      </c>
      <c r="C45" s="1449"/>
      <c r="D45" s="1448">
        <f>D40+D44</f>
        <v>0</v>
      </c>
      <c r="E45" s="1449"/>
      <c r="F45" s="1448">
        <f>F40+F44</f>
        <v>0</v>
      </c>
      <c r="G45" s="1449"/>
      <c r="H45" s="1448">
        <f>H40+H44</f>
        <v>0</v>
      </c>
      <c r="I45" s="1449"/>
      <c r="J45" s="1448">
        <f>J40+J44</f>
        <v>0</v>
      </c>
      <c r="K45" s="1449"/>
      <c r="L45" s="1448">
        <f>L40+L44</f>
        <v>0</v>
      </c>
      <c r="M45" s="1449"/>
      <c r="N45" s="1448">
        <f>N40+N44</f>
        <v>0</v>
      </c>
      <c r="O45" s="1449"/>
      <c r="P45" s="1448">
        <f>P40+P44</f>
        <v>0</v>
      </c>
      <c r="Q45" s="1449"/>
      <c r="R45" s="1448">
        <f>R40+R44</f>
        <v>0</v>
      </c>
      <c r="S45" s="1449"/>
      <c r="T45" s="1448">
        <f>T40+T44</f>
        <v>0</v>
      </c>
      <c r="U45" s="1449"/>
      <c r="V45" s="1448">
        <f>V40+V44</f>
        <v>0</v>
      </c>
      <c r="W45" s="1449"/>
      <c r="X45" s="1448">
        <f t="shared" si="5"/>
        <v>0</v>
      </c>
      <c r="Y45" s="1464"/>
      <c r="Z45" s="435"/>
    </row>
    <row r="46" spans="1:35" ht="5.25" customHeight="1" thickBot="1" x14ac:dyDescent="0.25">
      <c r="A46" s="165"/>
      <c r="B46" s="163"/>
      <c r="C46" s="163"/>
      <c r="D46" s="163"/>
      <c r="E46" s="163"/>
      <c r="F46" s="163"/>
      <c r="G46" s="163"/>
      <c r="H46" s="163"/>
      <c r="I46" s="163"/>
      <c r="J46" s="163"/>
      <c r="K46" s="163"/>
      <c r="L46" s="163"/>
      <c r="M46" s="163"/>
      <c r="N46" s="163"/>
      <c r="O46" s="163"/>
      <c r="P46" s="163"/>
      <c r="Q46" s="163"/>
      <c r="R46" s="163"/>
      <c r="S46" s="163"/>
      <c r="T46" s="163"/>
      <c r="U46" s="163"/>
      <c r="V46" s="163"/>
      <c r="W46" s="163"/>
      <c r="X46" s="156"/>
      <c r="Y46" s="156"/>
      <c r="Z46" s="51"/>
    </row>
    <row r="47" spans="1:35" ht="25.5" x14ac:dyDescent="0.2">
      <c r="A47" s="166" t="s">
        <v>104</v>
      </c>
      <c r="B47" s="1540"/>
      <c r="C47" s="1541"/>
      <c r="D47" s="1539"/>
      <c r="E47" s="1447"/>
      <c r="F47" s="1542"/>
      <c r="G47" s="1543"/>
      <c r="H47" s="1539"/>
      <c r="I47" s="1447"/>
      <c r="J47" s="1539"/>
      <c r="K47" s="1447"/>
      <c r="L47" s="1446"/>
      <c r="M47" s="1447"/>
      <c r="N47" s="1446"/>
      <c r="O47" s="1447"/>
      <c r="P47" s="1446"/>
      <c r="Q47" s="1447"/>
      <c r="R47" s="1446"/>
      <c r="S47" s="1447"/>
      <c r="T47" s="1446"/>
      <c r="U47" s="1447"/>
      <c r="V47" s="1446"/>
      <c r="W47" s="1447"/>
      <c r="X47" s="1460">
        <f t="shared" ref="X47:X58" si="6">SUM(B47:W47)</f>
        <v>0</v>
      </c>
      <c r="Y47" s="1461"/>
      <c r="Z47" s="51"/>
    </row>
    <row r="48" spans="1:35" x14ac:dyDescent="0.2">
      <c r="A48" s="256" t="s">
        <v>153</v>
      </c>
      <c r="B48" s="1444"/>
      <c r="C48" s="1445"/>
      <c r="D48" s="1444"/>
      <c r="E48" s="1445"/>
      <c r="F48" s="1444"/>
      <c r="G48" s="1445"/>
      <c r="H48" s="1444"/>
      <c r="I48" s="1445"/>
      <c r="J48" s="1444"/>
      <c r="K48" s="1445"/>
      <c r="L48" s="1444"/>
      <c r="M48" s="1445"/>
      <c r="N48" s="1444"/>
      <c r="O48" s="1445"/>
      <c r="P48" s="1444"/>
      <c r="Q48" s="1445"/>
      <c r="R48" s="1444"/>
      <c r="S48" s="1445"/>
      <c r="T48" s="1444"/>
      <c r="U48" s="1445"/>
      <c r="V48" s="1444"/>
      <c r="W48" s="1445"/>
      <c r="X48" s="1458">
        <f t="shared" si="6"/>
        <v>0</v>
      </c>
      <c r="Y48" s="1459"/>
      <c r="Z48" s="278"/>
      <c r="AA48" s="279"/>
      <c r="AB48" s="279"/>
      <c r="AC48" s="279"/>
      <c r="AD48" s="279"/>
      <c r="AE48" s="279"/>
      <c r="AF48" s="279"/>
      <c r="AG48" s="279"/>
      <c r="AH48" s="279"/>
      <c r="AI48" s="279"/>
    </row>
    <row r="49" spans="1:35" x14ac:dyDescent="0.2">
      <c r="A49" s="256" t="s">
        <v>138</v>
      </c>
      <c r="B49" s="1444"/>
      <c r="C49" s="1445"/>
      <c r="D49" s="1444"/>
      <c r="E49" s="1445"/>
      <c r="F49" s="1444"/>
      <c r="G49" s="1445"/>
      <c r="H49" s="1444"/>
      <c r="I49" s="1445"/>
      <c r="J49" s="1444"/>
      <c r="K49" s="1445"/>
      <c r="L49" s="1444"/>
      <c r="M49" s="1445"/>
      <c r="N49" s="1444"/>
      <c r="O49" s="1445"/>
      <c r="P49" s="1444"/>
      <c r="Q49" s="1445"/>
      <c r="R49" s="1444"/>
      <c r="S49" s="1445"/>
      <c r="T49" s="1444"/>
      <c r="U49" s="1445"/>
      <c r="V49" s="1444"/>
      <c r="W49" s="1445"/>
      <c r="X49" s="1458">
        <f t="shared" si="6"/>
        <v>0</v>
      </c>
      <c r="Y49" s="1459"/>
      <c r="Z49" s="278"/>
      <c r="AA49" s="279"/>
      <c r="AB49" s="279"/>
      <c r="AC49" s="279"/>
      <c r="AD49" s="279"/>
      <c r="AE49" s="279"/>
      <c r="AF49" s="279"/>
      <c r="AG49" s="279"/>
      <c r="AH49" s="279"/>
      <c r="AI49" s="279"/>
    </row>
    <row r="50" spans="1:35" x14ac:dyDescent="0.2">
      <c r="A50" s="257" t="s">
        <v>154</v>
      </c>
      <c r="B50" s="1509">
        <f>SUM(B48:C49)</f>
        <v>0</v>
      </c>
      <c r="C50" s="1510"/>
      <c r="D50" s="1509">
        <f>SUM(D48:E49)</f>
        <v>0</v>
      </c>
      <c r="E50" s="1510"/>
      <c r="F50" s="1509">
        <f>SUM(F48:G49)</f>
        <v>0</v>
      </c>
      <c r="G50" s="1510"/>
      <c r="H50" s="1509">
        <f>SUM(H48:I49)</f>
        <v>0</v>
      </c>
      <c r="I50" s="1510"/>
      <c r="J50" s="1509">
        <f>SUM(J48:K49)</f>
        <v>0</v>
      </c>
      <c r="K50" s="1510"/>
      <c r="L50" s="1509">
        <f>SUM(L48:M49)</f>
        <v>0</v>
      </c>
      <c r="M50" s="1510"/>
      <c r="N50" s="1509">
        <f>SUM(N48:O49)</f>
        <v>0</v>
      </c>
      <c r="O50" s="1510"/>
      <c r="P50" s="1509">
        <f>SUM(P48:Q49)</f>
        <v>0</v>
      </c>
      <c r="Q50" s="1510"/>
      <c r="R50" s="1509">
        <f>SUM(R48:S49)</f>
        <v>0</v>
      </c>
      <c r="S50" s="1510"/>
      <c r="T50" s="1509">
        <f>SUM(T48:U49)</f>
        <v>0</v>
      </c>
      <c r="U50" s="1510"/>
      <c r="V50" s="1509">
        <f>SUM(V48:W49)</f>
        <v>0</v>
      </c>
      <c r="W50" s="1510"/>
      <c r="X50" s="1499">
        <f t="shared" si="6"/>
        <v>0</v>
      </c>
      <c r="Y50" s="1500"/>
      <c r="Z50" s="278"/>
      <c r="AA50" s="279"/>
      <c r="AB50" s="279"/>
      <c r="AC50" s="279"/>
      <c r="AD50" s="279"/>
      <c r="AE50" s="279"/>
      <c r="AF50" s="279"/>
      <c r="AG50" s="279"/>
      <c r="AH50" s="279"/>
      <c r="AI50" s="279"/>
    </row>
    <row r="51" spans="1:35" x14ac:dyDescent="0.2">
      <c r="A51" s="256" t="s">
        <v>140</v>
      </c>
      <c r="B51" s="1444"/>
      <c r="C51" s="1445"/>
      <c r="D51" s="1444"/>
      <c r="E51" s="1445"/>
      <c r="F51" s="1444"/>
      <c r="G51" s="1445"/>
      <c r="H51" s="1444"/>
      <c r="I51" s="1445"/>
      <c r="J51" s="1444"/>
      <c r="K51" s="1445"/>
      <c r="L51" s="1444"/>
      <c r="M51" s="1445"/>
      <c r="N51" s="1444"/>
      <c r="O51" s="1445"/>
      <c r="P51" s="1444"/>
      <c r="Q51" s="1445"/>
      <c r="R51" s="1444"/>
      <c r="S51" s="1445"/>
      <c r="T51" s="1444"/>
      <c r="U51" s="1445"/>
      <c r="V51" s="1444"/>
      <c r="W51" s="1445"/>
      <c r="X51" s="1458">
        <f t="shared" si="6"/>
        <v>0</v>
      </c>
      <c r="Y51" s="1459"/>
      <c r="Z51" s="278"/>
      <c r="AA51" s="279"/>
      <c r="AB51" s="279"/>
      <c r="AC51" s="279"/>
      <c r="AD51" s="279"/>
      <c r="AE51" s="279"/>
      <c r="AF51" s="279"/>
      <c r="AG51" s="279"/>
      <c r="AH51" s="279"/>
      <c r="AI51" s="279"/>
    </row>
    <row r="52" spans="1:35" x14ac:dyDescent="0.2">
      <c r="A52" s="256" t="s">
        <v>141</v>
      </c>
      <c r="B52" s="1444"/>
      <c r="C52" s="1445"/>
      <c r="D52" s="1444"/>
      <c r="E52" s="1445"/>
      <c r="F52" s="1444"/>
      <c r="G52" s="1445"/>
      <c r="H52" s="1444"/>
      <c r="I52" s="1445"/>
      <c r="J52" s="1444"/>
      <c r="K52" s="1445"/>
      <c r="L52" s="1444"/>
      <c r="M52" s="1445"/>
      <c r="N52" s="1444"/>
      <c r="O52" s="1445"/>
      <c r="P52" s="1444"/>
      <c r="Q52" s="1445"/>
      <c r="R52" s="1444"/>
      <c r="S52" s="1445"/>
      <c r="T52" s="1444"/>
      <c r="U52" s="1445"/>
      <c r="V52" s="1444"/>
      <c r="W52" s="1445"/>
      <c r="X52" s="1458">
        <f t="shared" si="6"/>
        <v>0</v>
      </c>
      <c r="Y52" s="1459"/>
      <c r="Z52" s="278"/>
      <c r="AA52" s="279"/>
      <c r="AB52" s="279"/>
      <c r="AC52" s="279"/>
      <c r="AD52" s="279"/>
      <c r="AE52" s="279"/>
      <c r="AF52" s="279"/>
      <c r="AG52" s="279"/>
      <c r="AH52" s="279"/>
      <c r="AI52" s="279"/>
    </row>
    <row r="53" spans="1:35" x14ac:dyDescent="0.2">
      <c r="A53" s="257" t="s">
        <v>142</v>
      </c>
      <c r="B53" s="1518">
        <f>SUM(B51:C52)</f>
        <v>0</v>
      </c>
      <c r="C53" s="1519"/>
      <c r="D53" s="1518">
        <f>SUM(D51:E52)</f>
        <v>0</v>
      </c>
      <c r="E53" s="1519"/>
      <c r="F53" s="1518">
        <f>SUM(F51:G52)</f>
        <v>0</v>
      </c>
      <c r="G53" s="1519"/>
      <c r="H53" s="1518">
        <f>SUM(H51:I52)</f>
        <v>0</v>
      </c>
      <c r="I53" s="1519"/>
      <c r="J53" s="1518">
        <f>SUM(J51:K52)</f>
        <v>0</v>
      </c>
      <c r="K53" s="1519"/>
      <c r="L53" s="1518">
        <f>SUM(L51:M52)</f>
        <v>0</v>
      </c>
      <c r="M53" s="1519"/>
      <c r="N53" s="1518">
        <f>SUM(N51:O52)</f>
        <v>0</v>
      </c>
      <c r="O53" s="1519"/>
      <c r="P53" s="1518">
        <f>SUM(P51:Q52)</f>
        <v>0</v>
      </c>
      <c r="Q53" s="1519"/>
      <c r="R53" s="1518">
        <f>SUM(R51:S52)</f>
        <v>0</v>
      </c>
      <c r="S53" s="1519"/>
      <c r="T53" s="1518">
        <f>SUM(T51:U52)</f>
        <v>0</v>
      </c>
      <c r="U53" s="1519"/>
      <c r="V53" s="1518">
        <f>SUM(V51:W52)</f>
        <v>0</v>
      </c>
      <c r="W53" s="1519"/>
      <c r="X53" s="1499">
        <f t="shared" si="6"/>
        <v>0</v>
      </c>
      <c r="Y53" s="1500"/>
      <c r="Z53" s="278"/>
      <c r="AA53" s="279"/>
      <c r="AB53" s="279"/>
      <c r="AC53" s="279"/>
      <c r="AD53" s="279"/>
      <c r="AE53" s="279"/>
      <c r="AF53" s="279"/>
      <c r="AG53" s="279"/>
      <c r="AH53" s="279"/>
      <c r="AI53" s="279"/>
    </row>
    <row r="54" spans="1:35" x14ac:dyDescent="0.2">
      <c r="A54" s="168" t="s">
        <v>102</v>
      </c>
      <c r="B54" s="1458">
        <f>B50+B53+B55+B56+B57</f>
        <v>0</v>
      </c>
      <c r="C54" s="1523"/>
      <c r="D54" s="1458">
        <f>D50+D53+D55+D56+D57</f>
        <v>0</v>
      </c>
      <c r="E54" s="1523"/>
      <c r="F54" s="1458">
        <f>F50+F53+F55+F56+F57</f>
        <v>0</v>
      </c>
      <c r="G54" s="1523"/>
      <c r="H54" s="1458">
        <f>H50+H53+H55+H56+H57</f>
        <v>0</v>
      </c>
      <c r="I54" s="1523"/>
      <c r="J54" s="1458">
        <f>J50+J53+J55+J56+J57</f>
        <v>0</v>
      </c>
      <c r="K54" s="1523"/>
      <c r="L54" s="1458">
        <f>L50+L53+L55+L56+L57</f>
        <v>0</v>
      </c>
      <c r="M54" s="1523"/>
      <c r="N54" s="1458">
        <f>N50+N53+N55+N56+N57</f>
        <v>0</v>
      </c>
      <c r="O54" s="1523"/>
      <c r="P54" s="1458">
        <f>P50+P53+P55+P56+P57</f>
        <v>0</v>
      </c>
      <c r="Q54" s="1523"/>
      <c r="R54" s="1458">
        <f>R50+R53+R55+R56+R57</f>
        <v>0</v>
      </c>
      <c r="S54" s="1523"/>
      <c r="T54" s="1458">
        <f>T50+T53+T55+T56+T57</f>
        <v>0</v>
      </c>
      <c r="U54" s="1523"/>
      <c r="V54" s="1458">
        <f>V50+V53+V55+V56+V57</f>
        <v>0</v>
      </c>
      <c r="W54" s="1523"/>
      <c r="X54" s="1458">
        <f t="shared" si="6"/>
        <v>0</v>
      </c>
      <c r="Y54" s="1517"/>
      <c r="Z54" s="278"/>
      <c r="AA54" s="279"/>
      <c r="AB54" s="279"/>
      <c r="AC54" s="279"/>
      <c r="AD54" s="279"/>
      <c r="AE54" s="279"/>
      <c r="AF54" s="279"/>
      <c r="AG54" s="279"/>
      <c r="AH54" s="279"/>
      <c r="AI54" s="279"/>
    </row>
    <row r="55" spans="1:35" x14ac:dyDescent="0.2">
      <c r="A55" s="169" t="s">
        <v>422</v>
      </c>
      <c r="B55" s="1501"/>
      <c r="C55" s="1502"/>
      <c r="D55" s="1501"/>
      <c r="E55" s="1502"/>
      <c r="F55" s="1501"/>
      <c r="G55" s="1502"/>
      <c r="H55" s="1501"/>
      <c r="I55" s="1502"/>
      <c r="J55" s="1501"/>
      <c r="K55" s="1502"/>
      <c r="L55" s="1501"/>
      <c r="M55" s="1502"/>
      <c r="N55" s="1501"/>
      <c r="O55" s="1502"/>
      <c r="P55" s="1501"/>
      <c r="Q55" s="1502"/>
      <c r="R55" s="1501"/>
      <c r="S55" s="1502"/>
      <c r="T55" s="1501"/>
      <c r="U55" s="1502"/>
      <c r="V55" s="1501"/>
      <c r="W55" s="1502"/>
      <c r="X55" s="1499">
        <f t="shared" si="6"/>
        <v>0</v>
      </c>
      <c r="Y55" s="1500"/>
      <c r="Z55" s="278"/>
      <c r="AA55" s="279"/>
      <c r="AB55" s="279"/>
      <c r="AC55" s="279"/>
      <c r="AD55" s="279"/>
      <c r="AE55" s="279"/>
      <c r="AF55" s="279"/>
      <c r="AG55" s="279"/>
      <c r="AH55" s="279"/>
      <c r="AI55" s="279"/>
    </row>
    <row r="56" spans="1:35" s="409" customFormat="1" x14ac:dyDescent="0.2">
      <c r="A56" s="169" t="s">
        <v>423</v>
      </c>
      <c r="B56" s="1503"/>
      <c r="C56" s="1504"/>
      <c r="D56" s="1503"/>
      <c r="E56" s="1504"/>
      <c r="F56" s="1503"/>
      <c r="G56" s="1504"/>
      <c r="H56" s="1503"/>
      <c r="I56" s="1504"/>
      <c r="J56" s="1503"/>
      <c r="K56" s="1504"/>
      <c r="L56" s="1503"/>
      <c r="M56" s="1504"/>
      <c r="N56" s="1503"/>
      <c r="O56" s="1504"/>
      <c r="P56" s="1503"/>
      <c r="Q56" s="1504"/>
      <c r="R56" s="1503"/>
      <c r="S56" s="1504"/>
      <c r="T56" s="1503"/>
      <c r="U56" s="1504"/>
      <c r="V56" s="1503"/>
      <c r="W56" s="1504"/>
      <c r="X56" s="1505">
        <f t="shared" si="6"/>
        <v>0</v>
      </c>
      <c r="Y56" s="1506"/>
      <c r="Z56" s="659"/>
      <c r="AA56" s="660"/>
      <c r="AB56" s="660"/>
      <c r="AC56" s="660"/>
      <c r="AD56" s="660"/>
      <c r="AE56" s="660"/>
      <c r="AF56" s="660"/>
      <c r="AG56" s="660"/>
      <c r="AH56" s="660"/>
      <c r="AI56" s="660"/>
    </row>
    <row r="57" spans="1:35" x14ac:dyDescent="0.2">
      <c r="A57" s="169" t="s">
        <v>103</v>
      </c>
      <c r="B57" s="1518"/>
      <c r="C57" s="1519"/>
      <c r="D57" s="1518"/>
      <c r="E57" s="1519"/>
      <c r="F57" s="1518"/>
      <c r="G57" s="1519"/>
      <c r="H57" s="1518"/>
      <c r="I57" s="1519"/>
      <c r="J57" s="1518"/>
      <c r="K57" s="1519"/>
      <c r="L57" s="1518"/>
      <c r="M57" s="1519"/>
      <c r="N57" s="1518"/>
      <c r="O57" s="1519"/>
      <c r="P57" s="1518"/>
      <c r="Q57" s="1519"/>
      <c r="R57" s="1518"/>
      <c r="S57" s="1519"/>
      <c r="T57" s="1518"/>
      <c r="U57" s="1519"/>
      <c r="V57" s="1518"/>
      <c r="W57" s="1519"/>
      <c r="X57" s="1499">
        <f t="shared" si="6"/>
        <v>0</v>
      </c>
      <c r="Y57" s="1500"/>
      <c r="Z57" s="278"/>
      <c r="AA57" s="279"/>
      <c r="AB57" s="279"/>
      <c r="AC57" s="279"/>
      <c r="AD57" s="279"/>
      <c r="AE57" s="279"/>
      <c r="AF57" s="279"/>
      <c r="AG57" s="279"/>
      <c r="AH57" s="279"/>
      <c r="AI57" s="279"/>
    </row>
    <row r="58" spans="1:35" ht="13.5" thickBot="1" x14ac:dyDescent="0.25">
      <c r="A58" s="113" t="s">
        <v>47</v>
      </c>
      <c r="B58" s="1526"/>
      <c r="C58" s="1527"/>
      <c r="D58" s="1526"/>
      <c r="E58" s="1527"/>
      <c r="F58" s="1526"/>
      <c r="G58" s="1527"/>
      <c r="H58" s="1526"/>
      <c r="I58" s="1527"/>
      <c r="J58" s="1526"/>
      <c r="K58" s="1527"/>
      <c r="L58" s="1526"/>
      <c r="M58" s="1527"/>
      <c r="N58" s="1526"/>
      <c r="O58" s="1527"/>
      <c r="P58" s="1526"/>
      <c r="Q58" s="1527"/>
      <c r="R58" s="1526"/>
      <c r="S58" s="1527"/>
      <c r="T58" s="1526"/>
      <c r="U58" s="1527"/>
      <c r="V58" s="1526"/>
      <c r="W58" s="1527"/>
      <c r="X58" s="1537">
        <f t="shared" si="6"/>
        <v>0</v>
      </c>
      <c r="Y58" s="1538"/>
      <c r="Z58" s="51"/>
    </row>
    <row r="59" spans="1:35" ht="3.75" customHeight="1" thickBot="1" x14ac:dyDescent="0.25">
      <c r="A59" s="87"/>
      <c r="B59" s="170"/>
      <c r="C59" s="170"/>
      <c r="D59" s="170"/>
      <c r="E59" s="170"/>
      <c r="F59" s="170"/>
      <c r="G59" s="170"/>
      <c r="H59" s="170"/>
      <c r="I59" s="170"/>
      <c r="J59" s="170"/>
      <c r="K59" s="170"/>
      <c r="L59" s="170"/>
      <c r="M59" s="170"/>
      <c r="N59" s="170"/>
      <c r="O59" s="170"/>
      <c r="P59" s="170"/>
      <c r="Q59" s="170"/>
      <c r="R59" s="170"/>
      <c r="S59" s="170"/>
      <c r="T59" s="170"/>
      <c r="U59" s="170"/>
      <c r="V59" s="170"/>
      <c r="W59" s="170"/>
      <c r="X59" s="284"/>
      <c r="Y59" s="284"/>
      <c r="Z59" s="51"/>
    </row>
    <row r="60" spans="1:35" ht="13.5" thickBot="1" x14ac:dyDescent="0.25">
      <c r="A60" s="171" t="s">
        <v>111</v>
      </c>
      <c r="B60" s="1530" t="e">
        <f>B47/B4</f>
        <v>#DIV/0!</v>
      </c>
      <c r="C60" s="1525"/>
      <c r="D60" s="1524" t="e">
        <f>D47/D4</f>
        <v>#DIV/0!</v>
      </c>
      <c r="E60" s="1525"/>
      <c r="F60" s="1524" t="e">
        <f>F47/F4</f>
        <v>#DIV/0!</v>
      </c>
      <c r="G60" s="1525"/>
      <c r="H60" s="1530" t="e">
        <f>H47/H4</f>
        <v>#DIV/0!</v>
      </c>
      <c r="I60" s="1525"/>
      <c r="J60" s="1524" t="e">
        <f>J47/J4</f>
        <v>#DIV/0!</v>
      </c>
      <c r="K60" s="1525"/>
      <c r="L60" s="1524" t="e">
        <f>N47/L4</f>
        <v>#DIV/0!</v>
      </c>
      <c r="M60" s="1525"/>
      <c r="N60" s="1524" t="e">
        <f>P47/N4</f>
        <v>#DIV/0!</v>
      </c>
      <c r="O60" s="1525"/>
      <c r="P60" s="1524" t="e">
        <f>P47/P4</f>
        <v>#DIV/0!</v>
      </c>
      <c r="Q60" s="1525"/>
      <c r="R60" s="1524" t="e">
        <f>R47/R4</f>
        <v>#DIV/0!</v>
      </c>
      <c r="S60" s="1525"/>
      <c r="T60" s="1524" t="e">
        <f>T47/T4</f>
        <v>#DIV/0!</v>
      </c>
      <c r="U60" s="1525"/>
      <c r="V60" s="1524" t="e">
        <f>V47/V4</f>
        <v>#DIV/0!</v>
      </c>
      <c r="W60" s="1525"/>
      <c r="X60" s="1535" t="e">
        <f>X47/X4</f>
        <v>#DIV/0!</v>
      </c>
      <c r="Y60" s="1536"/>
      <c r="Z60" s="51"/>
    </row>
    <row r="61" spans="1:35" ht="5.25" customHeight="1" thickBot="1" x14ac:dyDescent="0.25">
      <c r="A61" s="87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0"/>
      <c r="R61" s="170"/>
      <c r="S61" s="170"/>
      <c r="T61" s="170"/>
      <c r="U61" s="170"/>
      <c r="V61" s="170"/>
      <c r="W61" s="170"/>
      <c r="X61" s="284"/>
      <c r="Y61" s="284"/>
      <c r="Z61" s="51"/>
    </row>
    <row r="62" spans="1:35" x14ac:dyDescent="0.2">
      <c r="A62" s="261" t="s">
        <v>4</v>
      </c>
      <c r="B62" s="1522"/>
      <c r="C62" s="1522"/>
      <c r="D62" s="1522"/>
      <c r="E62" s="1522"/>
      <c r="F62" s="1522"/>
      <c r="G62" s="1522"/>
      <c r="H62" s="1522"/>
      <c r="I62" s="1522"/>
      <c r="J62" s="1522"/>
      <c r="K62" s="1522"/>
      <c r="L62" s="1522"/>
      <c r="M62" s="1522"/>
      <c r="N62" s="1522"/>
      <c r="O62" s="1522"/>
      <c r="P62" s="1522"/>
      <c r="Q62" s="1522"/>
      <c r="R62" s="1522"/>
      <c r="S62" s="1522"/>
      <c r="T62" s="1522"/>
      <c r="U62" s="1522"/>
      <c r="V62" s="1522"/>
      <c r="W62" s="1522"/>
      <c r="X62" s="1533">
        <f>SUM(B62:W62)</f>
        <v>0</v>
      </c>
      <c r="Y62" s="1534"/>
      <c r="Z62" s="51"/>
    </row>
    <row r="63" spans="1:35" x14ac:dyDescent="0.2">
      <c r="A63" s="168" t="s">
        <v>105</v>
      </c>
      <c r="B63" s="1522"/>
      <c r="C63" s="1522"/>
      <c r="D63" s="1522"/>
      <c r="E63" s="1522"/>
      <c r="F63" s="1522"/>
      <c r="G63" s="1522"/>
      <c r="H63" s="1522"/>
      <c r="I63" s="1522"/>
      <c r="J63" s="1522"/>
      <c r="K63" s="1522"/>
      <c r="L63" s="1522"/>
      <c r="M63" s="1522"/>
      <c r="N63" s="1522"/>
      <c r="O63" s="1522"/>
      <c r="P63" s="1522"/>
      <c r="Q63" s="1522"/>
      <c r="R63" s="1522"/>
      <c r="S63" s="1522"/>
      <c r="T63" s="1522"/>
      <c r="U63" s="1522"/>
      <c r="V63" s="1522"/>
      <c r="W63" s="1522"/>
      <c r="X63" s="1533">
        <f>SUM(B63:W63)</f>
        <v>0</v>
      </c>
      <c r="Y63" s="1534"/>
      <c r="Z63" s="51"/>
    </row>
    <row r="64" spans="1:35" x14ac:dyDescent="0.2">
      <c r="A64" s="168" t="s">
        <v>29</v>
      </c>
      <c r="B64" s="1520"/>
      <c r="C64" s="1521"/>
      <c r="D64" s="1520"/>
      <c r="E64" s="1521"/>
      <c r="F64" s="1520"/>
      <c r="G64" s="1521"/>
      <c r="H64" s="1520"/>
      <c r="I64" s="1521"/>
      <c r="J64" s="1520"/>
      <c r="K64" s="1521"/>
      <c r="L64" s="404"/>
      <c r="M64" s="405"/>
      <c r="N64" s="1520"/>
      <c r="O64" s="1521"/>
      <c r="P64" s="404"/>
      <c r="Q64" s="405"/>
      <c r="R64" s="1520"/>
      <c r="S64" s="1521"/>
      <c r="T64" s="1520"/>
      <c r="U64" s="1521"/>
      <c r="V64" s="1520"/>
      <c r="W64" s="1521"/>
      <c r="X64" s="1533">
        <f>SUM(B64:W64)</f>
        <v>0</v>
      </c>
      <c r="Y64" s="1534"/>
      <c r="Z64" s="51"/>
    </row>
    <row r="65" spans="1:26" x14ac:dyDescent="0.2">
      <c r="A65" s="168" t="s">
        <v>106</v>
      </c>
      <c r="B65" s="1520"/>
      <c r="C65" s="1521"/>
      <c r="D65" s="1520"/>
      <c r="E65" s="1521"/>
      <c r="F65" s="1520"/>
      <c r="G65" s="1521"/>
      <c r="H65" s="1520"/>
      <c r="I65" s="1521"/>
      <c r="J65" s="1520"/>
      <c r="K65" s="1521"/>
      <c r="L65" s="1520"/>
      <c r="M65" s="1521"/>
      <c r="N65" s="1520"/>
      <c r="O65" s="1521"/>
      <c r="P65" s="1520"/>
      <c r="Q65" s="1521"/>
      <c r="R65" s="1520"/>
      <c r="S65" s="1521"/>
      <c r="T65" s="1520"/>
      <c r="U65" s="1521"/>
      <c r="V65" s="1520"/>
      <c r="W65" s="1521"/>
      <c r="X65" s="1533">
        <f>SUM(B65:W65)</f>
        <v>0</v>
      </c>
      <c r="Y65" s="1534"/>
      <c r="Z65" s="51"/>
    </row>
    <row r="66" spans="1:26" x14ac:dyDescent="0.2">
      <c r="A66" s="99" t="s">
        <v>121</v>
      </c>
      <c r="B66" s="1522"/>
      <c r="C66" s="1522"/>
      <c r="D66" s="1522"/>
      <c r="E66" s="1522"/>
      <c r="F66" s="1522"/>
      <c r="G66" s="1522"/>
      <c r="H66" s="1522"/>
      <c r="I66" s="1522"/>
      <c r="J66" s="1522"/>
      <c r="K66" s="1522"/>
      <c r="L66" s="1522"/>
      <c r="M66" s="1522"/>
      <c r="N66" s="1522"/>
      <c r="O66" s="1522"/>
      <c r="P66" s="1522"/>
      <c r="Q66" s="1522"/>
      <c r="R66" s="1522"/>
      <c r="S66" s="1522"/>
      <c r="T66" s="1522"/>
      <c r="U66" s="1522"/>
      <c r="V66" s="1522"/>
      <c r="W66" s="1522"/>
      <c r="X66" s="1533">
        <f>SUM(B66:W66)</f>
        <v>0</v>
      </c>
      <c r="Y66" s="1534"/>
      <c r="Z66" s="51"/>
    </row>
    <row r="67" spans="1:26" ht="13.5" thickBot="1" x14ac:dyDescent="0.25">
      <c r="A67" s="154" t="s">
        <v>107</v>
      </c>
      <c r="B67" s="1528">
        <f>SUM(B62:B66)</f>
        <v>0</v>
      </c>
      <c r="C67" s="1529"/>
      <c r="D67" s="1528">
        <f>SUM(D62:D66)</f>
        <v>0</v>
      </c>
      <c r="E67" s="1529"/>
      <c r="F67" s="1528">
        <f>SUM(F62:F66)</f>
        <v>0</v>
      </c>
      <c r="G67" s="1529"/>
      <c r="H67" s="1528">
        <f>SUM(H62:H66)</f>
        <v>0</v>
      </c>
      <c r="I67" s="1529"/>
      <c r="J67" s="1528">
        <f>SUM(J62:J66)</f>
        <v>0</v>
      </c>
      <c r="K67" s="1529"/>
      <c r="L67" s="1528">
        <f>SUM(L62:L66)</f>
        <v>0</v>
      </c>
      <c r="M67" s="1529"/>
      <c r="N67" s="1528">
        <f>SUM(N62:N66)</f>
        <v>0</v>
      </c>
      <c r="O67" s="1529"/>
      <c r="P67" s="1528">
        <f>SUM(P62:P66)</f>
        <v>0</v>
      </c>
      <c r="Q67" s="1529"/>
      <c r="R67" s="1528">
        <f>SUM(R62:R66)</f>
        <v>0</v>
      </c>
      <c r="S67" s="1529"/>
      <c r="T67" s="1528">
        <f>SUM(T62:T66)</f>
        <v>0</v>
      </c>
      <c r="U67" s="1529"/>
      <c r="V67" s="1528">
        <f>SUM(V62:V66)</f>
        <v>0</v>
      </c>
      <c r="W67" s="1529"/>
      <c r="X67" s="1531">
        <f>SUM(X62:X66)</f>
        <v>0</v>
      </c>
      <c r="Y67" s="1532"/>
      <c r="Z67" s="51"/>
    </row>
  </sheetData>
  <mergeCells count="563">
    <mergeCell ref="N38:O38"/>
    <mergeCell ref="P38:Q38"/>
    <mergeCell ref="N39:O39"/>
    <mergeCell ref="N41:O41"/>
    <mergeCell ref="P39:Q39"/>
    <mergeCell ref="P40:Q40"/>
    <mergeCell ref="P41:Q41"/>
    <mergeCell ref="P37:Q37"/>
    <mergeCell ref="N37:O37"/>
    <mergeCell ref="R33:S33"/>
    <mergeCell ref="T34:U34"/>
    <mergeCell ref="P32:Q32"/>
    <mergeCell ref="P33:Q33"/>
    <mergeCell ref="R32:S32"/>
    <mergeCell ref="T32:U32"/>
    <mergeCell ref="P34:Q34"/>
    <mergeCell ref="N35:O35"/>
    <mergeCell ref="T37:U37"/>
    <mergeCell ref="T35:U35"/>
    <mergeCell ref="P35:Q35"/>
    <mergeCell ref="R35:S35"/>
    <mergeCell ref="P1:Q2"/>
    <mergeCell ref="R1:S2"/>
    <mergeCell ref="N5:O5"/>
    <mergeCell ref="R3:S3"/>
    <mergeCell ref="N31:O31"/>
    <mergeCell ref="R28:S28"/>
    <mergeCell ref="R26:S26"/>
    <mergeCell ref="R27:S27"/>
    <mergeCell ref="P3:Q3"/>
    <mergeCell ref="P31:Q31"/>
    <mergeCell ref="N34:O34"/>
    <mergeCell ref="N33:O33"/>
    <mergeCell ref="N30:O30"/>
    <mergeCell ref="N32:O32"/>
    <mergeCell ref="N23:O23"/>
    <mergeCell ref="P25:Q25"/>
    <mergeCell ref="P23:Q23"/>
    <mergeCell ref="P27:Q27"/>
    <mergeCell ref="P26:Q26"/>
    <mergeCell ref="T1:U2"/>
    <mergeCell ref="T3:U3"/>
    <mergeCell ref="T22:U22"/>
    <mergeCell ref="T24:U24"/>
    <mergeCell ref="R30:S30"/>
    <mergeCell ref="T5:U5"/>
    <mergeCell ref="R25:S25"/>
    <mergeCell ref="R5:S5"/>
    <mergeCell ref="R6:S6"/>
    <mergeCell ref="T21:U21"/>
    <mergeCell ref="T28:U28"/>
    <mergeCell ref="R21:S21"/>
    <mergeCell ref="P28:Q28"/>
    <mergeCell ref="A1:A2"/>
    <mergeCell ref="B1:C2"/>
    <mergeCell ref="D3:E3"/>
    <mergeCell ref="D1:E2"/>
    <mergeCell ref="B3:C3"/>
    <mergeCell ref="B4:C4"/>
    <mergeCell ref="D4:E4"/>
    <mergeCell ref="F1:G2"/>
    <mergeCell ref="H4:I4"/>
    <mergeCell ref="N3:O3"/>
    <mergeCell ref="N1:O2"/>
    <mergeCell ref="L4:M4"/>
    <mergeCell ref="N25:O25"/>
    <mergeCell ref="P6:Q6"/>
    <mergeCell ref="N24:O24"/>
    <mergeCell ref="P24:Q24"/>
    <mergeCell ref="R23:S23"/>
    <mergeCell ref="P4:Q4"/>
    <mergeCell ref="P5:Q5"/>
    <mergeCell ref="R4:S4"/>
    <mergeCell ref="R24:S24"/>
    <mergeCell ref="R22:S22"/>
    <mergeCell ref="H1:I2"/>
    <mergeCell ref="L1:M2"/>
    <mergeCell ref="H5:I5"/>
    <mergeCell ref="F4:G4"/>
    <mergeCell ref="H3:I3"/>
    <mergeCell ref="F3:G3"/>
    <mergeCell ref="J4:K4"/>
    <mergeCell ref="J3:K3"/>
    <mergeCell ref="J1:K2"/>
    <mergeCell ref="L5:M5"/>
    <mergeCell ref="P30:Q30"/>
    <mergeCell ref="N27:O27"/>
    <mergeCell ref="B5:C5"/>
    <mergeCell ref="D22:E22"/>
    <mergeCell ref="F21:G21"/>
    <mergeCell ref="D21:E21"/>
    <mergeCell ref="F22:G22"/>
    <mergeCell ref="L3:M3"/>
    <mergeCell ref="P22:Q22"/>
    <mergeCell ref="H22:I22"/>
    <mergeCell ref="P21:Q21"/>
    <mergeCell ref="N21:O21"/>
    <mergeCell ref="N22:O22"/>
    <mergeCell ref="J22:K22"/>
    <mergeCell ref="J21:K21"/>
    <mergeCell ref="H21:I21"/>
    <mergeCell ref="H6:I6"/>
    <mergeCell ref="L25:M25"/>
    <mergeCell ref="N4:O4"/>
    <mergeCell ref="L6:M6"/>
    <mergeCell ref="L22:M22"/>
    <mergeCell ref="L23:M23"/>
    <mergeCell ref="F5:G5"/>
    <mergeCell ref="B6:C6"/>
    <mergeCell ref="B21:C21"/>
    <mergeCell ref="D5:E5"/>
    <mergeCell ref="D6:E6"/>
    <mergeCell ref="F6:G6"/>
    <mergeCell ref="N6:O6"/>
    <mergeCell ref="J6:K6"/>
    <mergeCell ref="J5:K5"/>
    <mergeCell ref="L21:M21"/>
    <mergeCell ref="J23:K23"/>
    <mergeCell ref="B24:C24"/>
    <mergeCell ref="D24:E24"/>
    <mergeCell ref="H24:I24"/>
    <mergeCell ref="F23:G23"/>
    <mergeCell ref="D23:E23"/>
    <mergeCell ref="H23:I23"/>
    <mergeCell ref="J24:K24"/>
    <mergeCell ref="L24:M24"/>
    <mergeCell ref="F24:G24"/>
    <mergeCell ref="D25:E25"/>
    <mergeCell ref="F25:G25"/>
    <mergeCell ref="B22:C22"/>
    <mergeCell ref="B25:C25"/>
    <mergeCell ref="F26:G26"/>
    <mergeCell ref="B23:C23"/>
    <mergeCell ref="D26:E26"/>
    <mergeCell ref="B26:C26"/>
    <mergeCell ref="L31:M31"/>
    <mergeCell ref="J31:K31"/>
    <mergeCell ref="L27:M27"/>
    <mergeCell ref="N26:O26"/>
    <mergeCell ref="L30:M30"/>
    <mergeCell ref="N28:O28"/>
    <mergeCell ref="L26:M26"/>
    <mergeCell ref="J30:K30"/>
    <mergeCell ref="J26:K26"/>
    <mergeCell ref="J27:K27"/>
    <mergeCell ref="L28:M28"/>
    <mergeCell ref="J28:K28"/>
    <mergeCell ref="J25:K25"/>
    <mergeCell ref="B34:C34"/>
    <mergeCell ref="H33:I33"/>
    <mergeCell ref="L33:M33"/>
    <mergeCell ref="J33:K33"/>
    <mergeCell ref="D34:E34"/>
    <mergeCell ref="L34:M34"/>
    <mergeCell ref="J34:K34"/>
    <mergeCell ref="F34:G34"/>
    <mergeCell ref="B33:C33"/>
    <mergeCell ref="D28:E28"/>
    <mergeCell ref="B28:C28"/>
    <mergeCell ref="B27:C27"/>
    <mergeCell ref="D27:E27"/>
    <mergeCell ref="H26:I26"/>
    <mergeCell ref="H25:I25"/>
    <mergeCell ref="H27:I27"/>
    <mergeCell ref="F27:G27"/>
    <mergeCell ref="H28:I28"/>
    <mergeCell ref="F28:G28"/>
    <mergeCell ref="D30:E30"/>
    <mergeCell ref="H30:I30"/>
    <mergeCell ref="H34:I34"/>
    <mergeCell ref="F32:G32"/>
    <mergeCell ref="L39:M39"/>
    <mergeCell ref="L35:M35"/>
    <mergeCell ref="L37:M37"/>
    <mergeCell ref="L38:M38"/>
    <mergeCell ref="B32:C32"/>
    <mergeCell ref="J32:K32"/>
    <mergeCell ref="L32:M32"/>
    <mergeCell ref="D39:E39"/>
    <mergeCell ref="H39:I39"/>
    <mergeCell ref="D32:E32"/>
    <mergeCell ref="F33:G33"/>
    <mergeCell ref="D33:E33"/>
    <mergeCell ref="B31:C31"/>
    <mergeCell ref="B30:C30"/>
    <mergeCell ref="J39:K39"/>
    <mergeCell ref="F35:G35"/>
    <mergeCell ref="H35:I35"/>
    <mergeCell ref="B39:C39"/>
    <mergeCell ref="F38:G38"/>
    <mergeCell ref="J38:K38"/>
    <mergeCell ref="F39:G39"/>
    <mergeCell ref="F31:G31"/>
    <mergeCell ref="F30:G30"/>
    <mergeCell ref="D31:E31"/>
    <mergeCell ref="J40:K40"/>
    <mergeCell ref="J43:K43"/>
    <mergeCell ref="J42:K42"/>
    <mergeCell ref="D42:E42"/>
    <mergeCell ref="D41:E41"/>
    <mergeCell ref="H41:I41"/>
    <mergeCell ref="H42:I42"/>
    <mergeCell ref="H40:I40"/>
    <mergeCell ref="H31:I31"/>
    <mergeCell ref="H32:I32"/>
    <mergeCell ref="B35:C35"/>
    <mergeCell ref="D37:E37"/>
    <mergeCell ref="D38:E38"/>
    <mergeCell ref="B38:C38"/>
    <mergeCell ref="J35:K35"/>
    <mergeCell ref="J37:K37"/>
    <mergeCell ref="F37:G37"/>
    <mergeCell ref="H37:I37"/>
    <mergeCell ref="H38:I38"/>
    <mergeCell ref="D35:E35"/>
    <mergeCell ref="B43:C43"/>
    <mergeCell ref="D43:E43"/>
    <mergeCell ref="F41:G41"/>
    <mergeCell ref="B42:C42"/>
    <mergeCell ref="B41:C41"/>
    <mergeCell ref="B40:C40"/>
    <mergeCell ref="D40:E40"/>
    <mergeCell ref="F43:G43"/>
    <mergeCell ref="B37:C37"/>
    <mergeCell ref="H47:I47"/>
    <mergeCell ref="H45:I45"/>
    <mergeCell ref="F40:G40"/>
    <mergeCell ref="F42:G42"/>
    <mergeCell ref="F45:G45"/>
    <mergeCell ref="F47:G47"/>
    <mergeCell ref="F44:G44"/>
    <mergeCell ref="H44:I44"/>
    <mergeCell ref="H43:I43"/>
    <mergeCell ref="H48:I48"/>
    <mergeCell ref="D48:E48"/>
    <mergeCell ref="F51:G51"/>
    <mergeCell ref="D49:E49"/>
    <mergeCell ref="D50:E50"/>
    <mergeCell ref="H49:I49"/>
    <mergeCell ref="H50:I50"/>
    <mergeCell ref="F50:G50"/>
    <mergeCell ref="H51:I51"/>
    <mergeCell ref="B49:C49"/>
    <mergeCell ref="D51:E51"/>
    <mergeCell ref="F49:G49"/>
    <mergeCell ref="B48:C48"/>
    <mergeCell ref="B47:C47"/>
    <mergeCell ref="B45:C45"/>
    <mergeCell ref="F48:G48"/>
    <mergeCell ref="B44:C44"/>
    <mergeCell ref="D45:E45"/>
    <mergeCell ref="D44:E44"/>
    <mergeCell ref="D47:E47"/>
    <mergeCell ref="J41:K41"/>
    <mergeCell ref="J48:K48"/>
    <mergeCell ref="L48:M48"/>
    <mergeCell ref="J47:K47"/>
    <mergeCell ref="J44:K44"/>
    <mergeCell ref="J45:K45"/>
    <mergeCell ref="L50:M50"/>
    <mergeCell ref="L54:M54"/>
    <mergeCell ref="J51:K51"/>
    <mergeCell ref="J53:K53"/>
    <mergeCell ref="J50:K50"/>
    <mergeCell ref="L51:M51"/>
    <mergeCell ref="L53:M53"/>
    <mergeCell ref="J49:K49"/>
    <mergeCell ref="L40:M40"/>
    <mergeCell ref="L44:M44"/>
    <mergeCell ref="P44:Q44"/>
    <mergeCell ref="P45:Q45"/>
    <mergeCell ref="N45:O45"/>
    <mergeCell ref="P50:Q50"/>
    <mergeCell ref="N50:O50"/>
    <mergeCell ref="P48:Q48"/>
    <mergeCell ref="P47:Q47"/>
    <mergeCell ref="N40:O40"/>
    <mergeCell ref="L45:M45"/>
    <mergeCell ref="P42:Q42"/>
    <mergeCell ref="R52:S52"/>
    <mergeCell ref="N57:O57"/>
    <mergeCell ref="N55:O55"/>
    <mergeCell ref="R56:S56"/>
    <mergeCell ref="P57:Q57"/>
    <mergeCell ref="R51:S51"/>
    <mergeCell ref="L42:M42"/>
    <mergeCell ref="L43:M43"/>
    <mergeCell ref="L41:M41"/>
    <mergeCell ref="R55:S55"/>
    <mergeCell ref="P56:Q56"/>
    <mergeCell ref="N43:O43"/>
    <mergeCell ref="N42:O42"/>
    <mergeCell ref="P43:Q43"/>
    <mergeCell ref="R49:S49"/>
    <mergeCell ref="P53:Q53"/>
    <mergeCell ref="L49:M49"/>
    <mergeCell ref="L47:M47"/>
    <mergeCell ref="N49:O49"/>
    <mergeCell ref="N44:O44"/>
    <mergeCell ref="N47:O47"/>
    <mergeCell ref="N48:O48"/>
    <mergeCell ref="R41:S41"/>
    <mergeCell ref="X67:Y67"/>
    <mergeCell ref="X66:Y66"/>
    <mergeCell ref="X63:Y63"/>
    <mergeCell ref="V67:W67"/>
    <mergeCell ref="X65:Y65"/>
    <mergeCell ref="X64:Y64"/>
    <mergeCell ref="V66:W66"/>
    <mergeCell ref="V65:W65"/>
    <mergeCell ref="T62:U62"/>
    <mergeCell ref="X62:Y62"/>
    <mergeCell ref="T67:U67"/>
    <mergeCell ref="V62:W62"/>
    <mergeCell ref="R50:S50"/>
    <mergeCell ref="P54:Q54"/>
    <mergeCell ref="L52:M52"/>
    <mergeCell ref="D54:E54"/>
    <mergeCell ref="N54:O54"/>
    <mergeCell ref="V64:W64"/>
    <mergeCell ref="V63:W63"/>
    <mergeCell ref="F58:G58"/>
    <mergeCell ref="B62:C62"/>
    <mergeCell ref="D56:E56"/>
    <mergeCell ref="B57:C57"/>
    <mergeCell ref="F56:G56"/>
    <mergeCell ref="F57:G57"/>
    <mergeCell ref="N56:O56"/>
    <mergeCell ref="L56:M56"/>
    <mergeCell ref="R64:S64"/>
    <mergeCell ref="T60:U60"/>
    <mergeCell ref="R58:S58"/>
    <mergeCell ref="P63:Q63"/>
    <mergeCell ref="T58:U58"/>
    <mergeCell ref="V58:W58"/>
    <mergeCell ref="N63:O63"/>
    <mergeCell ref="R60:S60"/>
    <mergeCell ref="V60:W60"/>
    <mergeCell ref="P49:Q49"/>
    <mergeCell ref="P62:Q62"/>
    <mergeCell ref="N52:O52"/>
    <mergeCell ref="N53:O53"/>
    <mergeCell ref="P60:Q60"/>
    <mergeCell ref="N62:O62"/>
    <mergeCell ref="B54:C54"/>
    <mergeCell ref="F53:G53"/>
    <mergeCell ref="F54:G54"/>
    <mergeCell ref="H56:I56"/>
    <mergeCell ref="H60:I60"/>
    <mergeCell ref="H62:I62"/>
    <mergeCell ref="D60:E60"/>
    <mergeCell ref="P51:Q51"/>
    <mergeCell ref="P52:Q52"/>
    <mergeCell ref="D57:E57"/>
    <mergeCell ref="B56:C56"/>
    <mergeCell ref="P55:Q55"/>
    <mergeCell ref="N51:O51"/>
    <mergeCell ref="H54:I54"/>
    <mergeCell ref="J54:K54"/>
    <mergeCell ref="D52:E52"/>
    <mergeCell ref="B50:C50"/>
    <mergeCell ref="B51:C51"/>
    <mergeCell ref="B65:C65"/>
    <mergeCell ref="D67:E67"/>
    <mergeCell ref="D65:E65"/>
    <mergeCell ref="D66:E66"/>
    <mergeCell ref="B66:C66"/>
    <mergeCell ref="B67:C67"/>
    <mergeCell ref="F63:G63"/>
    <mergeCell ref="B60:C60"/>
    <mergeCell ref="B63:C63"/>
    <mergeCell ref="B64:C64"/>
    <mergeCell ref="F64:G64"/>
    <mergeCell ref="D63:E63"/>
    <mergeCell ref="B53:C53"/>
    <mergeCell ref="F52:G52"/>
    <mergeCell ref="J52:K52"/>
    <mergeCell ref="H52:I52"/>
    <mergeCell ref="B52:C52"/>
    <mergeCell ref="D53:E53"/>
    <mergeCell ref="H53:I53"/>
    <mergeCell ref="D64:E64"/>
    <mergeCell ref="F62:G62"/>
    <mergeCell ref="F60:G60"/>
    <mergeCell ref="D62:E62"/>
    <mergeCell ref="B55:C55"/>
    <mergeCell ref="D55:E55"/>
    <mergeCell ref="F55:G55"/>
    <mergeCell ref="D58:E58"/>
    <mergeCell ref="B58:C58"/>
    <mergeCell ref="H63:I63"/>
    <mergeCell ref="H64:I64"/>
    <mergeCell ref="F65:G65"/>
    <mergeCell ref="H65:I65"/>
    <mergeCell ref="H67:I67"/>
    <mergeCell ref="F67:G67"/>
    <mergeCell ref="F66:G66"/>
    <mergeCell ref="T53:U53"/>
    <mergeCell ref="T54:U54"/>
    <mergeCell ref="R62:S62"/>
    <mergeCell ref="J67:K67"/>
    <mergeCell ref="L67:M67"/>
    <mergeCell ref="R54:S54"/>
    <mergeCell ref="R53:S53"/>
    <mergeCell ref="R66:S66"/>
    <mergeCell ref="P65:Q65"/>
    <mergeCell ref="P67:Q67"/>
    <mergeCell ref="P66:Q66"/>
    <mergeCell ref="R67:S67"/>
    <mergeCell ref="N66:O66"/>
    <mergeCell ref="N65:O65"/>
    <mergeCell ref="T57:U57"/>
    <mergeCell ref="R57:S57"/>
    <mergeCell ref="N67:O67"/>
    <mergeCell ref="T64:U64"/>
    <mergeCell ref="R65:S65"/>
    <mergeCell ref="T65:U65"/>
    <mergeCell ref="J56:K56"/>
    <mergeCell ref="N60:O60"/>
    <mergeCell ref="R63:S63"/>
    <mergeCell ref="P58:Q58"/>
    <mergeCell ref="N58:O58"/>
    <mergeCell ref="H66:I66"/>
    <mergeCell ref="X57:Y57"/>
    <mergeCell ref="H55:I55"/>
    <mergeCell ref="L55:M55"/>
    <mergeCell ref="J60:K60"/>
    <mergeCell ref="J58:K58"/>
    <mergeCell ref="H57:I57"/>
    <mergeCell ref="H58:I58"/>
    <mergeCell ref="T66:U66"/>
    <mergeCell ref="X60:Y60"/>
    <mergeCell ref="X58:Y58"/>
    <mergeCell ref="N64:O64"/>
    <mergeCell ref="J66:K66"/>
    <mergeCell ref="J63:K63"/>
    <mergeCell ref="J62:K62"/>
    <mergeCell ref="J65:K65"/>
    <mergeCell ref="V54:W54"/>
    <mergeCell ref="V55:W55"/>
    <mergeCell ref="J55:K55"/>
    <mergeCell ref="L65:M65"/>
    <mergeCell ref="J64:K64"/>
    <mergeCell ref="L62:M62"/>
    <mergeCell ref="V57:W57"/>
    <mergeCell ref="L57:M57"/>
    <mergeCell ref="J57:K57"/>
    <mergeCell ref="L60:M60"/>
    <mergeCell ref="L58:M58"/>
    <mergeCell ref="T63:U63"/>
    <mergeCell ref="L63:M63"/>
    <mergeCell ref="L66:M66"/>
    <mergeCell ref="T4:U4"/>
    <mergeCell ref="V6:W6"/>
    <mergeCell ref="V48:W48"/>
    <mergeCell ref="T48:U48"/>
    <mergeCell ref="X52:Y52"/>
    <mergeCell ref="X54:Y54"/>
    <mergeCell ref="T51:U51"/>
    <mergeCell ref="X48:Y48"/>
    <mergeCell ref="X50:Y50"/>
    <mergeCell ref="X49:Y49"/>
    <mergeCell ref="V53:W53"/>
    <mergeCell ref="T49:U49"/>
    <mergeCell ref="V5:W5"/>
    <mergeCell ref="V26:W26"/>
    <mergeCell ref="V21:W21"/>
    <mergeCell ref="V22:W22"/>
    <mergeCell ref="V23:W23"/>
    <mergeCell ref="T27:U27"/>
    <mergeCell ref="T6:U6"/>
    <mergeCell ref="T26:U26"/>
    <mergeCell ref="T23:U23"/>
    <mergeCell ref="T30:U30"/>
    <mergeCell ref="T25:U25"/>
    <mergeCell ref="X55:Y55"/>
    <mergeCell ref="T55:U55"/>
    <mergeCell ref="V56:W56"/>
    <mergeCell ref="X56:Y56"/>
    <mergeCell ref="T56:U56"/>
    <mergeCell ref="V25:W25"/>
    <mergeCell ref="V40:W40"/>
    <mergeCell ref="X41:Y41"/>
    <mergeCell ref="X34:Y34"/>
    <mergeCell ref="X37:Y37"/>
    <mergeCell ref="T50:U50"/>
    <mergeCell ref="X53:Y53"/>
    <mergeCell ref="V52:W52"/>
    <mergeCell ref="V49:W49"/>
    <mergeCell ref="V50:W50"/>
    <mergeCell ref="T52:U52"/>
    <mergeCell ref="V24:W24"/>
    <mergeCell ref="V28:W28"/>
    <mergeCell ref="V51:W51"/>
    <mergeCell ref="X1:Y2"/>
    <mergeCell ref="X3:Y3"/>
    <mergeCell ref="X4:Y4"/>
    <mergeCell ref="X27:Y27"/>
    <mergeCell ref="X26:Y26"/>
    <mergeCell ref="X5:Y5"/>
    <mergeCell ref="V4:W4"/>
    <mergeCell ref="V1:W2"/>
    <mergeCell ref="V3:W3"/>
    <mergeCell ref="X6:Y6"/>
    <mergeCell ref="X22:Y22"/>
    <mergeCell ref="X38:Y38"/>
    <mergeCell ref="X33:Y33"/>
    <mergeCell ref="X21:Y21"/>
    <mergeCell ref="X23:Y23"/>
    <mergeCell ref="X24:Y24"/>
    <mergeCell ref="X28:Y28"/>
    <mergeCell ref="X25:Y25"/>
    <mergeCell ref="X35:Y35"/>
    <mergeCell ref="V27:W27"/>
    <mergeCell ref="X51:Y51"/>
    <mergeCell ref="X47:Y47"/>
    <mergeCell ref="X40:Y40"/>
    <mergeCell ref="X45:Y45"/>
    <mergeCell ref="X31:Y31"/>
    <mergeCell ref="X30:Y30"/>
    <mergeCell ref="X32:Y32"/>
    <mergeCell ref="X44:Y44"/>
    <mergeCell ref="X39:Y39"/>
    <mergeCell ref="V44:W44"/>
    <mergeCell ref="V42:W42"/>
    <mergeCell ref="X42:Y42"/>
    <mergeCell ref="V45:W45"/>
    <mergeCell ref="V32:W32"/>
    <mergeCell ref="V30:W30"/>
    <mergeCell ref="V41:W41"/>
    <mergeCell ref="V43:W43"/>
    <mergeCell ref="V35:W35"/>
    <mergeCell ref="V37:W37"/>
    <mergeCell ref="R48:S48"/>
    <mergeCell ref="R47:S47"/>
    <mergeCell ref="R45:S45"/>
    <mergeCell ref="R42:S42"/>
    <mergeCell ref="R44:S44"/>
    <mergeCell ref="R43:S43"/>
    <mergeCell ref="T44:U44"/>
    <mergeCell ref="R39:S39"/>
    <mergeCell ref="X43:Y43"/>
    <mergeCell ref="T42:U42"/>
    <mergeCell ref="V47:W47"/>
    <mergeCell ref="T45:U45"/>
    <mergeCell ref="V39:W39"/>
    <mergeCell ref="T47:U47"/>
    <mergeCell ref="T40:U40"/>
    <mergeCell ref="T43:U43"/>
    <mergeCell ref="R40:S40"/>
    <mergeCell ref="T41:U41"/>
    <mergeCell ref="V31:W31"/>
    <mergeCell ref="V33:W33"/>
    <mergeCell ref="V34:W34"/>
    <mergeCell ref="T38:U38"/>
    <mergeCell ref="T33:U33"/>
    <mergeCell ref="T31:U31"/>
    <mergeCell ref="R38:S38"/>
    <mergeCell ref="T39:U39"/>
    <mergeCell ref="R34:S34"/>
    <mergeCell ref="V38:W38"/>
    <mergeCell ref="R31:S31"/>
    <mergeCell ref="R37:S37"/>
  </mergeCells>
  <phoneticPr fontId="0" type="noConversion"/>
  <printOptions horizontalCentered="1" verticalCentered="1"/>
  <pageMargins left="0" right="0" top="0" bottom="0" header="0" footer="0"/>
  <pageSetup paperSize="8" scale="83" orientation="landscape" r:id="rId1"/>
  <headerFooter alignWithMargins="0">
    <oddHeader>&amp;CIGAENR cartographie Université de Lorraine&amp;R&amp;"Arial,Gras"&amp;8&amp;A</oddHeader>
    <oddFooter>&amp;RUL / DAPEQ / le 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>
    <tabColor theme="6" tint="-0.249977111117893"/>
    <pageSetUpPr fitToPage="1"/>
  </sheetPr>
  <dimension ref="A1:V67"/>
  <sheetViews>
    <sheetView zoomScale="90" zoomScaleNormal="90" workbookViewId="0">
      <selection sqref="A1:A2"/>
    </sheetView>
  </sheetViews>
  <sheetFormatPr baseColWidth="10" defaultColWidth="11.42578125" defaultRowHeight="12.75" x14ac:dyDescent="0.2"/>
  <cols>
    <col min="1" max="1" width="40.140625" customWidth="1"/>
    <col min="2" max="17" width="8.7109375" customWidth="1"/>
    <col min="18" max="19" width="8.7109375" style="276" customWidth="1"/>
    <col min="20" max="20" width="3" customWidth="1"/>
    <col min="21" max="21" width="2.140625" customWidth="1"/>
    <col min="22" max="23" width="8.7109375" customWidth="1"/>
    <col min="24" max="24" width="1.85546875" customWidth="1"/>
    <col min="25" max="26" width="8.7109375" customWidth="1"/>
    <col min="27" max="27" width="2" customWidth="1"/>
    <col min="28" max="29" width="8.7109375" customWidth="1"/>
    <col min="30" max="30" width="2" customWidth="1"/>
    <col min="31" max="32" width="8.7109375" customWidth="1"/>
    <col min="33" max="33" width="1.85546875" customWidth="1"/>
    <col min="34" max="35" width="8.7109375" customWidth="1"/>
    <col min="36" max="36" width="2.140625" customWidth="1"/>
    <col min="37" max="38" width="8.7109375" customWidth="1"/>
  </cols>
  <sheetData>
    <row r="1" spans="1:22" ht="12.75" customHeight="1" x14ac:dyDescent="0.2">
      <c r="A1" s="1552" t="s">
        <v>424</v>
      </c>
      <c r="B1" s="1548" t="s">
        <v>375</v>
      </c>
      <c r="C1" s="1549"/>
      <c r="D1" s="1548" t="s">
        <v>376</v>
      </c>
      <c r="E1" s="1549"/>
      <c r="F1" s="1548" t="s">
        <v>377</v>
      </c>
      <c r="G1" s="1549"/>
      <c r="H1" s="1548" t="s">
        <v>378</v>
      </c>
      <c r="I1" s="1549"/>
      <c r="J1" s="1548" t="s">
        <v>379</v>
      </c>
      <c r="K1" s="1549"/>
      <c r="L1" s="1548" t="s">
        <v>380</v>
      </c>
      <c r="M1" s="1556"/>
      <c r="N1" s="1548" t="s">
        <v>384</v>
      </c>
      <c r="O1" s="1549"/>
      <c r="P1" s="1511" t="s">
        <v>385</v>
      </c>
      <c r="Q1" s="1512"/>
      <c r="R1" s="1489" t="s">
        <v>421</v>
      </c>
      <c r="S1" s="1490"/>
      <c r="T1" s="51"/>
      <c r="U1" s="51"/>
      <c r="V1" s="51"/>
    </row>
    <row r="2" spans="1:22" ht="48.75" customHeight="1" thickBot="1" x14ac:dyDescent="0.25">
      <c r="A2" s="1553"/>
      <c r="B2" s="1550"/>
      <c r="C2" s="1551"/>
      <c r="D2" s="1550"/>
      <c r="E2" s="1551"/>
      <c r="F2" s="1550"/>
      <c r="G2" s="1551"/>
      <c r="H2" s="1550"/>
      <c r="I2" s="1551"/>
      <c r="J2" s="1550"/>
      <c r="K2" s="1551"/>
      <c r="L2" s="1557"/>
      <c r="M2" s="1558"/>
      <c r="N2" s="1550"/>
      <c r="O2" s="1551"/>
      <c r="P2" s="1513"/>
      <c r="Q2" s="1514"/>
      <c r="R2" s="1491"/>
      <c r="S2" s="1492"/>
      <c r="T2" s="51"/>
      <c r="U2" s="51"/>
      <c r="V2" s="51"/>
    </row>
    <row r="3" spans="1:22" x14ac:dyDescent="0.2">
      <c r="A3" s="144" t="s">
        <v>273</v>
      </c>
      <c r="B3" s="1602"/>
      <c r="C3" s="1603"/>
      <c r="D3" s="1602"/>
      <c r="E3" s="1603"/>
      <c r="F3" s="1602"/>
      <c r="G3" s="1603"/>
      <c r="H3" s="1602"/>
      <c r="I3" s="1603"/>
      <c r="J3" s="1602"/>
      <c r="K3" s="1603"/>
      <c r="L3" s="1602"/>
      <c r="M3" s="1603"/>
      <c r="N3" s="1602"/>
      <c r="O3" s="1603"/>
      <c r="P3" s="1602"/>
      <c r="Q3" s="1603"/>
      <c r="R3" s="1493"/>
      <c r="S3" s="1607"/>
      <c r="T3" s="51"/>
      <c r="U3" s="51"/>
      <c r="V3" s="51"/>
    </row>
    <row r="4" spans="1:22" x14ac:dyDescent="0.2">
      <c r="A4" s="145" t="s">
        <v>85</v>
      </c>
      <c r="B4" s="1497"/>
      <c r="C4" s="1498"/>
      <c r="D4" s="1497"/>
      <c r="E4" s="1498"/>
      <c r="F4" s="1497"/>
      <c r="G4" s="1498"/>
      <c r="H4" s="1497"/>
      <c r="I4" s="1498"/>
      <c r="J4" s="1497"/>
      <c r="K4" s="1498"/>
      <c r="L4" s="1497"/>
      <c r="M4" s="1498"/>
      <c r="N4" s="1497"/>
      <c r="O4" s="1498"/>
      <c r="P4" s="1497"/>
      <c r="Q4" s="1498"/>
      <c r="R4" s="1495">
        <f>SUM(B4:Q4)</f>
        <v>0</v>
      </c>
      <c r="S4" s="1604"/>
      <c r="T4" s="51"/>
      <c r="U4" s="51"/>
      <c r="V4" s="51"/>
    </row>
    <row r="5" spans="1:22" x14ac:dyDescent="0.2">
      <c r="A5" s="145" t="s">
        <v>73</v>
      </c>
      <c r="B5" s="1600"/>
      <c r="C5" s="1601"/>
      <c r="D5" s="1600"/>
      <c r="E5" s="1601"/>
      <c r="F5" s="1600"/>
      <c r="G5" s="1601"/>
      <c r="H5" s="1600"/>
      <c r="I5" s="1601"/>
      <c r="J5" s="1600"/>
      <c r="K5" s="1601"/>
      <c r="L5" s="1600"/>
      <c r="M5" s="1601"/>
      <c r="N5" s="1600"/>
      <c r="O5" s="1601"/>
      <c r="P5" s="1600"/>
      <c r="Q5" s="1601"/>
      <c r="R5" s="1495">
        <f>SUM(B5:Q5)</f>
        <v>0</v>
      </c>
      <c r="S5" s="1604"/>
      <c r="T5" s="51"/>
      <c r="U5" s="51"/>
      <c r="V5" s="51"/>
    </row>
    <row r="6" spans="1:22" ht="13.5" thickBot="1" x14ac:dyDescent="0.25">
      <c r="A6" s="146" t="s">
        <v>87</v>
      </c>
      <c r="B6" s="1471" t="e">
        <f>B5/B4</f>
        <v>#DIV/0!</v>
      </c>
      <c r="C6" s="1472"/>
      <c r="D6" s="1471" t="e">
        <f>D5/D4</f>
        <v>#DIV/0!</v>
      </c>
      <c r="E6" s="1472"/>
      <c r="F6" s="1471" t="e">
        <f>F5/F4</f>
        <v>#DIV/0!</v>
      </c>
      <c r="G6" s="1472"/>
      <c r="H6" s="1471" t="e">
        <f>H5/H4</f>
        <v>#DIV/0!</v>
      </c>
      <c r="I6" s="1472"/>
      <c r="J6" s="1471" t="e">
        <f>J5/J4</f>
        <v>#DIV/0!</v>
      </c>
      <c r="K6" s="1472"/>
      <c r="L6" s="1471" t="e">
        <f>L5/L4</f>
        <v>#DIV/0!</v>
      </c>
      <c r="M6" s="1472"/>
      <c r="N6" s="1471" t="e">
        <f>N5/N4</f>
        <v>#DIV/0!</v>
      </c>
      <c r="O6" s="1472"/>
      <c r="P6" s="1471" t="e">
        <f>P5/P4</f>
        <v>#DIV/0!</v>
      </c>
      <c r="Q6" s="1472"/>
      <c r="R6" s="1608" t="e">
        <f>R5/R4</f>
        <v>#DIV/0!</v>
      </c>
      <c r="S6" s="1609"/>
      <c r="T6" s="51"/>
      <c r="U6" s="51"/>
      <c r="V6" s="51"/>
    </row>
    <row r="7" spans="1:22" ht="13.5" thickBot="1" x14ac:dyDescent="0.25">
      <c r="A7" s="251"/>
      <c r="B7" s="148" t="s">
        <v>34</v>
      </c>
      <c r="C7" s="149" t="s">
        <v>84</v>
      </c>
      <c r="D7" s="148" t="s">
        <v>34</v>
      </c>
      <c r="E7" s="149" t="s">
        <v>84</v>
      </c>
      <c r="F7" s="148" t="s">
        <v>34</v>
      </c>
      <c r="G7" s="149" t="s">
        <v>84</v>
      </c>
      <c r="H7" s="148" t="s">
        <v>34</v>
      </c>
      <c r="I7" s="149" t="s">
        <v>84</v>
      </c>
      <c r="J7" s="148" t="s">
        <v>34</v>
      </c>
      <c r="K7" s="149" t="s">
        <v>84</v>
      </c>
      <c r="L7" s="148" t="s">
        <v>34</v>
      </c>
      <c r="M7" s="149" t="s">
        <v>84</v>
      </c>
      <c r="N7" s="148" t="s">
        <v>34</v>
      </c>
      <c r="O7" s="149" t="s">
        <v>84</v>
      </c>
      <c r="P7" s="148" t="s">
        <v>34</v>
      </c>
      <c r="Q7" s="149" t="s">
        <v>84</v>
      </c>
      <c r="R7" s="281" t="s">
        <v>34</v>
      </c>
      <c r="S7" s="285" t="s">
        <v>84</v>
      </c>
      <c r="T7" s="51"/>
      <c r="U7" s="51"/>
      <c r="V7" s="51"/>
    </row>
    <row r="8" spans="1:22" x14ac:dyDescent="0.2">
      <c r="A8" s="98" t="s">
        <v>76</v>
      </c>
      <c r="B8" s="426"/>
      <c r="C8" s="427">
        <f>B8*192</f>
        <v>0</v>
      </c>
      <c r="D8" s="426"/>
      <c r="E8" s="427">
        <f>D8*192</f>
        <v>0</v>
      </c>
      <c r="F8" s="426"/>
      <c r="G8" s="427">
        <f>F8*192</f>
        <v>0</v>
      </c>
      <c r="H8" s="426"/>
      <c r="I8" s="427">
        <f>H8*192</f>
        <v>0</v>
      </c>
      <c r="J8" s="426"/>
      <c r="K8" s="427">
        <f>J8*192</f>
        <v>0</v>
      </c>
      <c r="L8" s="426"/>
      <c r="M8" s="427">
        <f>L8*192</f>
        <v>0</v>
      </c>
      <c r="N8" s="426"/>
      <c r="O8" s="427">
        <f>N8*192</f>
        <v>0</v>
      </c>
      <c r="P8" s="426"/>
      <c r="Q8" s="427">
        <f>P8*192</f>
        <v>0</v>
      </c>
      <c r="R8" s="428">
        <f>SUM(B8,D8,F8,H8,J8,L8,N8,P8)</f>
        <v>0</v>
      </c>
      <c r="S8" s="443">
        <f>SUM(C8,E8,G8,I8,K8,M8,O8,Q8)</f>
        <v>0</v>
      </c>
      <c r="T8" s="430"/>
      <c r="U8" s="51"/>
      <c r="V8" s="51"/>
    </row>
    <row r="9" spans="1:22" x14ac:dyDescent="0.2">
      <c r="A9" s="99" t="s">
        <v>75</v>
      </c>
      <c r="B9" s="431"/>
      <c r="C9" s="317">
        <f>B9*192</f>
        <v>0</v>
      </c>
      <c r="D9" s="431"/>
      <c r="E9" s="317">
        <f>D9*192</f>
        <v>0</v>
      </c>
      <c r="F9" s="431"/>
      <c r="G9" s="317">
        <f>F9*192</f>
        <v>0</v>
      </c>
      <c r="H9" s="431"/>
      <c r="I9" s="317">
        <f>H9*192</f>
        <v>0</v>
      </c>
      <c r="J9" s="431"/>
      <c r="K9" s="317">
        <f>J9*192</f>
        <v>0</v>
      </c>
      <c r="L9" s="431"/>
      <c r="M9" s="317">
        <f>L9*192</f>
        <v>0</v>
      </c>
      <c r="N9" s="431"/>
      <c r="O9" s="317">
        <f>N9*192</f>
        <v>0</v>
      </c>
      <c r="P9" s="431"/>
      <c r="Q9" s="317">
        <f>P9*192</f>
        <v>0</v>
      </c>
      <c r="R9" s="432">
        <f>SUM(B9,D9,F9,H9,J9,L9,N9,P9)</f>
        <v>0</v>
      </c>
      <c r="S9" s="444">
        <f>SUM(C9,E9,G9,I9,K9,M9,O9,Q9)</f>
        <v>0</v>
      </c>
      <c r="T9" s="430"/>
      <c r="U9" s="51"/>
      <c r="V9" s="51"/>
    </row>
    <row r="10" spans="1:22" x14ac:dyDescent="0.2">
      <c r="A10" s="99" t="s">
        <v>77</v>
      </c>
      <c r="B10" s="431"/>
      <c r="C10" s="317">
        <f>B10*192</f>
        <v>0</v>
      </c>
      <c r="D10" s="431"/>
      <c r="E10" s="317">
        <f>D10*192</f>
        <v>0</v>
      </c>
      <c r="F10" s="431"/>
      <c r="G10" s="317">
        <f>F10*192</f>
        <v>0</v>
      </c>
      <c r="H10" s="431"/>
      <c r="I10" s="317">
        <f>H10*192</f>
        <v>0</v>
      </c>
      <c r="J10" s="431"/>
      <c r="K10" s="317">
        <f>J10*192</f>
        <v>0</v>
      </c>
      <c r="L10" s="431"/>
      <c r="M10" s="317">
        <f>L10*192</f>
        <v>0</v>
      </c>
      <c r="N10" s="431"/>
      <c r="O10" s="317">
        <f>N10*192</f>
        <v>0</v>
      </c>
      <c r="P10" s="431"/>
      <c r="Q10" s="317">
        <f>P10*192</f>
        <v>0</v>
      </c>
      <c r="R10" s="432">
        <f t="shared" ref="R10:R18" si="0">SUM(B10,D10,F10,H10,J10,L10,N10,P10)</f>
        <v>0</v>
      </c>
      <c r="S10" s="444">
        <f t="shared" ref="S10:S18" si="1">SUM(C10,E10,G10,I10,K10,M10,O10,Q10)</f>
        <v>0</v>
      </c>
      <c r="T10" s="430"/>
      <c r="U10" s="51"/>
      <c r="V10" s="51"/>
    </row>
    <row r="11" spans="1:22" x14ac:dyDescent="0.2">
      <c r="A11" s="99" t="s">
        <v>78</v>
      </c>
      <c r="B11" s="431"/>
      <c r="C11" s="317">
        <f>B11*192</f>
        <v>0</v>
      </c>
      <c r="D11" s="431"/>
      <c r="E11" s="317">
        <f>D11*192</f>
        <v>0</v>
      </c>
      <c r="F11" s="431"/>
      <c r="G11" s="317">
        <f>F11*192</f>
        <v>0</v>
      </c>
      <c r="H11" s="431"/>
      <c r="I11" s="317">
        <f>H11*192</f>
        <v>0</v>
      </c>
      <c r="J11" s="431"/>
      <c r="K11" s="317">
        <f>J11*192</f>
        <v>0</v>
      </c>
      <c r="L11" s="431"/>
      <c r="M11" s="317">
        <f>L11*192</f>
        <v>0</v>
      </c>
      <c r="N11" s="431"/>
      <c r="O11" s="317">
        <f>N11*192</f>
        <v>0</v>
      </c>
      <c r="P11" s="431"/>
      <c r="Q11" s="317">
        <f>P11*192</f>
        <v>0</v>
      </c>
      <c r="R11" s="432">
        <f t="shared" si="0"/>
        <v>0</v>
      </c>
      <c r="S11" s="444">
        <f t="shared" si="1"/>
        <v>0</v>
      </c>
      <c r="T11" s="430"/>
      <c r="U11" s="51"/>
      <c r="V11" s="51"/>
    </row>
    <row r="12" spans="1:22" x14ac:dyDescent="0.2">
      <c r="A12" s="99" t="s">
        <v>79</v>
      </c>
      <c r="B12" s="431"/>
      <c r="C12" s="317">
        <f>B12*384</f>
        <v>0</v>
      </c>
      <c r="D12" s="431"/>
      <c r="E12" s="317">
        <f>D12*384</f>
        <v>0</v>
      </c>
      <c r="F12" s="431"/>
      <c r="G12" s="317">
        <f>F12*384</f>
        <v>0</v>
      </c>
      <c r="H12" s="431"/>
      <c r="I12" s="317">
        <f>H12*384</f>
        <v>0</v>
      </c>
      <c r="J12" s="431"/>
      <c r="K12" s="317">
        <f>J12*384</f>
        <v>0</v>
      </c>
      <c r="L12" s="431"/>
      <c r="M12" s="317">
        <f>L12*384</f>
        <v>0</v>
      </c>
      <c r="N12" s="431"/>
      <c r="O12" s="317">
        <f>N12*384</f>
        <v>0</v>
      </c>
      <c r="P12" s="431"/>
      <c r="Q12" s="317">
        <f>P12*384</f>
        <v>0</v>
      </c>
      <c r="R12" s="432">
        <f t="shared" si="0"/>
        <v>0</v>
      </c>
      <c r="S12" s="444">
        <f t="shared" si="1"/>
        <v>0</v>
      </c>
      <c r="T12" s="430"/>
      <c r="U12" s="51"/>
      <c r="V12" s="51"/>
    </row>
    <row r="13" spans="1:22" x14ac:dyDescent="0.2">
      <c r="A13" s="172" t="s">
        <v>116</v>
      </c>
      <c r="B13" s="431"/>
      <c r="C13" s="317">
        <f>B13*384</f>
        <v>0</v>
      </c>
      <c r="D13" s="431"/>
      <c r="E13" s="317">
        <f>D13*384</f>
        <v>0</v>
      </c>
      <c r="F13" s="431"/>
      <c r="G13" s="317">
        <f>F13*384</f>
        <v>0</v>
      </c>
      <c r="H13" s="431"/>
      <c r="I13" s="317">
        <f>H13*384</f>
        <v>0</v>
      </c>
      <c r="J13" s="431"/>
      <c r="K13" s="317">
        <f>J13*384</f>
        <v>0</v>
      </c>
      <c r="L13" s="431"/>
      <c r="M13" s="317">
        <f>L13*384</f>
        <v>0</v>
      </c>
      <c r="N13" s="431"/>
      <c r="O13" s="317">
        <f>N13*384</f>
        <v>0</v>
      </c>
      <c r="P13" s="431"/>
      <c r="Q13" s="317">
        <f>P13*384</f>
        <v>0</v>
      </c>
      <c r="R13" s="432">
        <f t="shared" si="0"/>
        <v>0</v>
      </c>
      <c r="S13" s="444">
        <f t="shared" si="1"/>
        <v>0</v>
      </c>
      <c r="T13" s="430"/>
      <c r="U13" s="51"/>
      <c r="V13" s="51"/>
    </row>
    <row r="14" spans="1:22" x14ac:dyDescent="0.2">
      <c r="A14" s="99" t="s">
        <v>74</v>
      </c>
      <c r="B14" s="431"/>
      <c r="C14" s="317">
        <f>B14*96</f>
        <v>0</v>
      </c>
      <c r="D14" s="431"/>
      <c r="E14" s="317">
        <f>D14*96</f>
        <v>0</v>
      </c>
      <c r="F14" s="431"/>
      <c r="G14" s="317">
        <f>F14*96</f>
        <v>0</v>
      </c>
      <c r="H14" s="431"/>
      <c r="I14" s="317">
        <f>H14*96</f>
        <v>0</v>
      </c>
      <c r="J14" s="431"/>
      <c r="K14" s="317">
        <f>J14*96</f>
        <v>0</v>
      </c>
      <c r="L14" s="431"/>
      <c r="M14" s="317">
        <f>L14*96</f>
        <v>0</v>
      </c>
      <c r="N14" s="431"/>
      <c r="O14" s="317">
        <f>N14*96</f>
        <v>0</v>
      </c>
      <c r="P14" s="431"/>
      <c r="Q14" s="317">
        <f>P14*96</f>
        <v>0</v>
      </c>
      <c r="R14" s="432">
        <f t="shared" si="0"/>
        <v>0</v>
      </c>
      <c r="S14" s="444">
        <f t="shared" si="1"/>
        <v>0</v>
      </c>
      <c r="T14" s="430"/>
      <c r="U14" s="51"/>
      <c r="V14" s="51"/>
    </row>
    <row r="15" spans="1:22" x14ac:dyDescent="0.2">
      <c r="A15" s="99" t="s">
        <v>82</v>
      </c>
      <c r="B15" s="431"/>
      <c r="C15" s="317">
        <f>B15*192</f>
        <v>0</v>
      </c>
      <c r="D15" s="431"/>
      <c r="E15" s="317">
        <f>D15*192</f>
        <v>0</v>
      </c>
      <c r="F15" s="431"/>
      <c r="G15" s="317">
        <f>F15*192</f>
        <v>0</v>
      </c>
      <c r="H15" s="431"/>
      <c r="I15" s="317">
        <f>H15*192</f>
        <v>0</v>
      </c>
      <c r="J15" s="431"/>
      <c r="K15" s="317">
        <f>J15*192</f>
        <v>0</v>
      </c>
      <c r="L15" s="431"/>
      <c r="M15" s="317">
        <f>L15*192</f>
        <v>0</v>
      </c>
      <c r="N15" s="431"/>
      <c r="O15" s="317">
        <f>N15*192</f>
        <v>0</v>
      </c>
      <c r="P15" s="431"/>
      <c r="Q15" s="317">
        <f>P15*192</f>
        <v>0</v>
      </c>
      <c r="R15" s="432">
        <f t="shared" si="0"/>
        <v>0</v>
      </c>
      <c r="S15" s="444">
        <f t="shared" si="1"/>
        <v>0</v>
      </c>
      <c r="T15" s="430"/>
      <c r="U15" s="51"/>
      <c r="V15" s="51"/>
    </row>
    <row r="16" spans="1:22" x14ac:dyDescent="0.2">
      <c r="A16" s="99" t="s">
        <v>80</v>
      </c>
      <c r="B16" s="431"/>
      <c r="C16" s="317">
        <f>B16*200</f>
        <v>0</v>
      </c>
      <c r="D16" s="431"/>
      <c r="E16" s="317">
        <f>D16*200</f>
        <v>0</v>
      </c>
      <c r="F16" s="431"/>
      <c r="G16" s="317">
        <f>F16*200</f>
        <v>0</v>
      </c>
      <c r="H16" s="431"/>
      <c r="I16" s="317">
        <f>H16*200</f>
        <v>0</v>
      </c>
      <c r="J16" s="431"/>
      <c r="K16" s="317">
        <f>J16*200</f>
        <v>0</v>
      </c>
      <c r="L16" s="431"/>
      <c r="M16" s="317">
        <f>L16*200</f>
        <v>0</v>
      </c>
      <c r="N16" s="431"/>
      <c r="O16" s="317">
        <f>N16*200</f>
        <v>0</v>
      </c>
      <c r="P16" s="431"/>
      <c r="Q16" s="317">
        <f>P16*200</f>
        <v>0</v>
      </c>
      <c r="R16" s="432">
        <f t="shared" si="0"/>
        <v>0</v>
      </c>
      <c r="S16" s="444">
        <f t="shared" si="1"/>
        <v>0</v>
      </c>
      <c r="T16" s="430"/>
      <c r="U16" s="51"/>
      <c r="V16" s="51"/>
    </row>
    <row r="17" spans="1:22" x14ac:dyDescent="0.2">
      <c r="A17" s="99" t="s">
        <v>81</v>
      </c>
      <c r="B17" s="431"/>
      <c r="C17" s="317">
        <f>B17*192</f>
        <v>0</v>
      </c>
      <c r="D17" s="431"/>
      <c r="E17" s="317">
        <f>D17*192</f>
        <v>0</v>
      </c>
      <c r="F17" s="431"/>
      <c r="G17" s="317">
        <f>F17*192</f>
        <v>0</v>
      </c>
      <c r="H17" s="431"/>
      <c r="I17" s="317">
        <f>H17*192</f>
        <v>0</v>
      </c>
      <c r="J17" s="431"/>
      <c r="K17" s="317">
        <f>J17*192</f>
        <v>0</v>
      </c>
      <c r="L17" s="431"/>
      <c r="M17" s="317">
        <f>L17*192</f>
        <v>0</v>
      </c>
      <c r="N17" s="431"/>
      <c r="O17" s="317">
        <f>N17*192</f>
        <v>0</v>
      </c>
      <c r="P17" s="431"/>
      <c r="Q17" s="317">
        <f>P17*192</f>
        <v>0</v>
      </c>
      <c r="R17" s="432">
        <f t="shared" si="0"/>
        <v>0</v>
      </c>
      <c r="S17" s="444">
        <f t="shared" si="1"/>
        <v>0</v>
      </c>
      <c r="T17" s="430"/>
      <c r="U17" s="51"/>
      <c r="V17" s="51"/>
    </row>
    <row r="18" spans="1:22" x14ac:dyDescent="0.2">
      <c r="A18" s="99" t="s">
        <v>83</v>
      </c>
      <c r="B18" s="431"/>
      <c r="C18" s="317">
        <f>B18*64</f>
        <v>0</v>
      </c>
      <c r="D18" s="431"/>
      <c r="E18" s="317">
        <f>D18*64</f>
        <v>0</v>
      </c>
      <c r="F18" s="431"/>
      <c r="G18" s="317">
        <f>F18*64</f>
        <v>0</v>
      </c>
      <c r="H18" s="431"/>
      <c r="I18" s="317">
        <f>H18*64</f>
        <v>0</v>
      </c>
      <c r="J18" s="431"/>
      <c r="K18" s="317">
        <f>J18*64</f>
        <v>0</v>
      </c>
      <c r="L18" s="431"/>
      <c r="M18" s="317">
        <f>L18*64</f>
        <v>0</v>
      </c>
      <c r="N18" s="431"/>
      <c r="O18" s="317">
        <f>N18*64</f>
        <v>0</v>
      </c>
      <c r="P18" s="431"/>
      <c r="Q18" s="317">
        <f>P18*64</f>
        <v>0</v>
      </c>
      <c r="R18" s="432">
        <f t="shared" si="0"/>
        <v>0</v>
      </c>
      <c r="S18" s="444">
        <f t="shared" si="1"/>
        <v>0</v>
      </c>
      <c r="T18" s="430"/>
      <c r="U18" s="51"/>
      <c r="V18" s="51"/>
    </row>
    <row r="19" spans="1:22" ht="13.5" thickBot="1" x14ac:dyDescent="0.25">
      <c r="A19" s="154" t="s">
        <v>38</v>
      </c>
      <c r="B19" s="416">
        <f t="shared" ref="B19:Q19" si="2">SUM(B8:B18)</f>
        <v>0</v>
      </c>
      <c r="C19" s="417">
        <f t="shared" si="2"/>
        <v>0</v>
      </c>
      <c r="D19" s="416">
        <f t="shared" si="2"/>
        <v>0</v>
      </c>
      <c r="E19" s="417">
        <f t="shared" si="2"/>
        <v>0</v>
      </c>
      <c r="F19" s="416">
        <f t="shared" si="2"/>
        <v>0</v>
      </c>
      <c r="G19" s="417">
        <f>SUM(G8:G18)</f>
        <v>0</v>
      </c>
      <c r="H19" s="416">
        <f t="shared" si="2"/>
        <v>0</v>
      </c>
      <c r="I19" s="417">
        <f t="shared" si="2"/>
        <v>0</v>
      </c>
      <c r="J19" s="416">
        <f t="shared" si="2"/>
        <v>0</v>
      </c>
      <c r="K19" s="417">
        <f t="shared" si="2"/>
        <v>0</v>
      </c>
      <c r="L19" s="416">
        <f t="shared" si="2"/>
        <v>0</v>
      </c>
      <c r="M19" s="417">
        <f t="shared" si="2"/>
        <v>0</v>
      </c>
      <c r="N19" s="416">
        <f t="shared" si="2"/>
        <v>0</v>
      </c>
      <c r="O19" s="417">
        <f t="shared" si="2"/>
        <v>0</v>
      </c>
      <c r="P19" s="416">
        <f t="shared" si="2"/>
        <v>0</v>
      </c>
      <c r="Q19" s="417">
        <f t="shared" si="2"/>
        <v>0</v>
      </c>
      <c r="R19" s="416">
        <f>SUM(R8:R18)</f>
        <v>0</v>
      </c>
      <c r="S19" s="434">
        <f>SUM(S8:S18)</f>
        <v>0</v>
      </c>
      <c r="T19" s="430"/>
      <c r="U19" s="51"/>
      <c r="V19" s="51"/>
    </row>
    <row r="20" spans="1:22" ht="6" customHeight="1" thickBot="1" x14ac:dyDescent="0.25">
      <c r="A20" s="155"/>
      <c r="B20" s="156"/>
      <c r="C20" s="156"/>
      <c r="D20" s="156"/>
      <c r="E20" s="156"/>
      <c r="F20" s="156"/>
      <c r="G20" s="156"/>
      <c r="H20" s="156"/>
      <c r="I20" s="156"/>
      <c r="J20" s="156"/>
      <c r="K20" s="156"/>
      <c r="L20" s="156"/>
      <c r="M20" s="156"/>
      <c r="N20" s="156"/>
      <c r="O20" s="156"/>
      <c r="P20" s="156"/>
      <c r="Q20" s="156"/>
      <c r="R20" s="156"/>
      <c r="S20" s="156"/>
      <c r="T20" s="51"/>
      <c r="U20" s="51"/>
      <c r="V20" s="51"/>
    </row>
    <row r="21" spans="1:22" x14ac:dyDescent="0.2">
      <c r="A21" s="157" t="s">
        <v>123</v>
      </c>
      <c r="B21" s="1544"/>
      <c r="C21" s="1545"/>
      <c r="D21" s="1544"/>
      <c r="E21" s="1545"/>
      <c r="F21" s="1544"/>
      <c r="G21" s="1545"/>
      <c r="H21" s="1544"/>
      <c r="I21" s="1545"/>
      <c r="J21" s="1544"/>
      <c r="K21" s="1545"/>
      <c r="L21" s="1544"/>
      <c r="M21" s="1545"/>
      <c r="N21" s="1544"/>
      <c r="O21" s="1545"/>
      <c r="P21" s="1544"/>
      <c r="Q21" s="1545"/>
      <c r="R21" s="1473">
        <f t="shared" ref="R21:R28" si="3">SUM(B21:Q21)</f>
        <v>0</v>
      </c>
      <c r="S21" s="1605"/>
      <c r="T21" s="51"/>
      <c r="U21" s="51"/>
      <c r="V21" s="51"/>
    </row>
    <row r="22" spans="1:22" x14ac:dyDescent="0.2">
      <c r="A22" s="172" t="s">
        <v>125</v>
      </c>
      <c r="B22" s="1456"/>
      <c r="C22" s="1457"/>
      <c r="D22" s="1456"/>
      <c r="E22" s="1457"/>
      <c r="F22" s="1456"/>
      <c r="G22" s="1457"/>
      <c r="H22" s="1456"/>
      <c r="I22" s="1457"/>
      <c r="J22" s="1456"/>
      <c r="K22" s="1457"/>
      <c r="L22" s="1456"/>
      <c r="M22" s="1457"/>
      <c r="N22" s="1456"/>
      <c r="O22" s="1457"/>
      <c r="P22" s="1456"/>
      <c r="Q22" s="1457"/>
      <c r="R22" s="1479">
        <f t="shared" si="3"/>
        <v>0</v>
      </c>
      <c r="S22" s="1606"/>
      <c r="T22" s="51"/>
      <c r="U22" s="51"/>
      <c r="V22" s="51"/>
    </row>
    <row r="23" spans="1:22" ht="25.5" x14ac:dyDescent="0.2">
      <c r="A23" s="172" t="s">
        <v>113</v>
      </c>
      <c r="B23" s="1456"/>
      <c r="C23" s="1457"/>
      <c r="D23" s="1456"/>
      <c r="E23" s="1457"/>
      <c r="F23" s="1456"/>
      <c r="G23" s="1457"/>
      <c r="H23" s="1456"/>
      <c r="I23" s="1457"/>
      <c r="J23" s="1456"/>
      <c r="K23" s="1457"/>
      <c r="L23" s="1456"/>
      <c r="M23" s="1457"/>
      <c r="N23" s="1456"/>
      <c r="O23" s="1457"/>
      <c r="P23" s="1456"/>
      <c r="Q23" s="1457"/>
      <c r="R23" s="1479">
        <f t="shared" si="3"/>
        <v>0</v>
      </c>
      <c r="S23" s="1606"/>
      <c r="T23" s="51"/>
      <c r="U23" s="51"/>
      <c r="V23" s="51"/>
    </row>
    <row r="24" spans="1:22" ht="25.5" x14ac:dyDescent="0.2">
      <c r="A24" s="172" t="s">
        <v>114</v>
      </c>
      <c r="B24" s="1456"/>
      <c r="C24" s="1457"/>
      <c r="D24" s="1456"/>
      <c r="E24" s="1457"/>
      <c r="F24" s="1456"/>
      <c r="G24" s="1457"/>
      <c r="H24" s="1456"/>
      <c r="I24" s="1457"/>
      <c r="J24" s="1456"/>
      <c r="K24" s="1457"/>
      <c r="L24" s="1456"/>
      <c r="M24" s="1457"/>
      <c r="N24" s="1456"/>
      <c r="O24" s="1457"/>
      <c r="P24" s="1456"/>
      <c r="Q24" s="1457"/>
      <c r="R24" s="1479">
        <f t="shared" si="3"/>
        <v>0</v>
      </c>
      <c r="S24" s="1606"/>
      <c r="T24" s="51"/>
      <c r="U24" s="51"/>
      <c r="V24" s="51"/>
    </row>
    <row r="25" spans="1:22" ht="25.5" x14ac:dyDescent="0.2">
      <c r="A25" s="172" t="s">
        <v>115</v>
      </c>
      <c r="B25" s="1456"/>
      <c r="C25" s="1457"/>
      <c r="D25" s="1456"/>
      <c r="E25" s="1457"/>
      <c r="F25" s="1456"/>
      <c r="G25" s="1457"/>
      <c r="H25" s="1456"/>
      <c r="I25" s="1457"/>
      <c r="J25" s="1456"/>
      <c r="K25" s="1457"/>
      <c r="L25" s="436"/>
      <c r="M25" s="275"/>
      <c r="N25" s="1456"/>
      <c r="O25" s="1457"/>
      <c r="P25" s="1456"/>
      <c r="Q25" s="1457"/>
      <c r="R25" s="1479">
        <f t="shared" si="3"/>
        <v>0</v>
      </c>
      <c r="S25" s="1606"/>
      <c r="T25" s="51"/>
      <c r="U25" s="51"/>
      <c r="V25" s="51"/>
    </row>
    <row r="26" spans="1:22" ht="25.5" x14ac:dyDescent="0.2">
      <c r="A26" s="100" t="s">
        <v>124</v>
      </c>
      <c r="B26" s="1456"/>
      <c r="C26" s="1457"/>
      <c r="D26" s="1456"/>
      <c r="E26" s="1457"/>
      <c r="F26" s="1456"/>
      <c r="G26" s="1457"/>
      <c r="H26" s="1456"/>
      <c r="I26" s="1457"/>
      <c r="J26" s="1456"/>
      <c r="K26" s="1457"/>
      <c r="L26" s="1456"/>
      <c r="M26" s="1457"/>
      <c r="N26" s="1456"/>
      <c r="O26" s="1457"/>
      <c r="P26" s="1456"/>
      <c r="Q26" s="1457"/>
      <c r="R26" s="1479">
        <f t="shared" si="3"/>
        <v>0</v>
      </c>
      <c r="S26" s="1606"/>
      <c r="T26" s="51"/>
      <c r="U26" s="51"/>
      <c r="V26" s="51"/>
    </row>
    <row r="27" spans="1:22" ht="25.5" x14ac:dyDescent="0.2">
      <c r="A27" s="172" t="s">
        <v>126</v>
      </c>
      <c r="B27" s="1456"/>
      <c r="C27" s="1457"/>
      <c r="D27" s="1456"/>
      <c r="E27" s="1457"/>
      <c r="F27" s="1456"/>
      <c r="G27" s="1457"/>
      <c r="H27" s="1456"/>
      <c r="I27" s="1457"/>
      <c r="J27" s="1456"/>
      <c r="K27" s="1457"/>
      <c r="L27" s="1456"/>
      <c r="M27" s="1457"/>
      <c r="N27" s="1456"/>
      <c r="O27" s="1457"/>
      <c r="P27" s="1456"/>
      <c r="Q27" s="1457"/>
      <c r="R27" s="1479">
        <f t="shared" si="3"/>
        <v>0</v>
      </c>
      <c r="S27" s="1606"/>
      <c r="T27" s="51"/>
      <c r="U27" s="51"/>
      <c r="V27" s="51"/>
    </row>
    <row r="28" spans="1:22" ht="13.5" thickBot="1" x14ac:dyDescent="0.25">
      <c r="A28" s="154" t="s">
        <v>72</v>
      </c>
      <c r="B28" s="1481">
        <f>SUM(B23:C27)</f>
        <v>0</v>
      </c>
      <c r="C28" s="1482"/>
      <c r="D28" s="1481">
        <f>SUM(D23:E27)</f>
        <v>0</v>
      </c>
      <c r="E28" s="1482"/>
      <c r="F28" s="1481">
        <f>SUM(F23:G27)</f>
        <v>0</v>
      </c>
      <c r="G28" s="1482"/>
      <c r="H28" s="1481">
        <f>SUM(H23:I27)</f>
        <v>0</v>
      </c>
      <c r="I28" s="1482"/>
      <c r="J28" s="1481">
        <f>SUM(J23:K27)</f>
        <v>0</v>
      </c>
      <c r="K28" s="1482"/>
      <c r="L28" s="1481">
        <f>SUM(L23:M27)</f>
        <v>0</v>
      </c>
      <c r="M28" s="1482"/>
      <c r="N28" s="1481">
        <f>SUM(N23:O27)</f>
        <v>0</v>
      </c>
      <c r="O28" s="1482"/>
      <c r="P28" s="1481">
        <f>SUM(P23:Q27)</f>
        <v>0</v>
      </c>
      <c r="Q28" s="1482"/>
      <c r="R28" s="1481">
        <f t="shared" si="3"/>
        <v>0</v>
      </c>
      <c r="S28" s="1610"/>
      <c r="T28" s="51"/>
      <c r="U28" s="51"/>
      <c r="V28" s="51"/>
    </row>
    <row r="29" spans="1:22" ht="4.5" customHeight="1" thickBot="1" x14ac:dyDescent="0.25">
      <c r="A29" s="155"/>
      <c r="B29" s="156"/>
      <c r="C29" s="156"/>
      <c r="D29" s="156"/>
      <c r="E29" s="156"/>
      <c r="F29" s="156"/>
      <c r="G29" s="156"/>
      <c r="H29" s="156"/>
      <c r="I29" s="156"/>
      <c r="J29" s="156"/>
      <c r="K29" s="156"/>
      <c r="L29" s="156"/>
      <c r="M29" s="156"/>
      <c r="N29" s="156"/>
      <c r="O29" s="156"/>
      <c r="P29" s="156"/>
      <c r="Q29" s="156"/>
      <c r="R29" s="156"/>
      <c r="S29" s="156"/>
      <c r="T29" s="51"/>
      <c r="U29" s="51"/>
      <c r="V29" s="51"/>
    </row>
    <row r="30" spans="1:22" x14ac:dyDescent="0.2">
      <c r="A30" s="158" t="s">
        <v>88</v>
      </c>
      <c r="B30" s="1467" t="e">
        <f>B28/B4</f>
        <v>#DIV/0!</v>
      </c>
      <c r="C30" s="1468"/>
      <c r="D30" s="1467" t="e">
        <f>D28/D4</f>
        <v>#DIV/0!</v>
      </c>
      <c r="E30" s="1468"/>
      <c r="F30" s="1467" t="e">
        <f>F28/F4</f>
        <v>#DIV/0!</v>
      </c>
      <c r="G30" s="1468"/>
      <c r="H30" s="1467" t="e">
        <f>H28/H4</f>
        <v>#DIV/0!</v>
      </c>
      <c r="I30" s="1468"/>
      <c r="J30" s="1467" t="e">
        <f>J28/J4</f>
        <v>#DIV/0!</v>
      </c>
      <c r="K30" s="1468"/>
      <c r="L30" s="1467" t="e">
        <f>L28/L4</f>
        <v>#DIV/0!</v>
      </c>
      <c r="M30" s="1468"/>
      <c r="N30" s="1467" t="e">
        <f>N28/N4</f>
        <v>#DIV/0!</v>
      </c>
      <c r="O30" s="1468"/>
      <c r="P30" s="1467" t="e">
        <f>P28/P4</f>
        <v>#DIV/0!</v>
      </c>
      <c r="Q30" s="1468"/>
      <c r="R30" s="1611" t="e">
        <f>R28/R4</f>
        <v>#DIV/0!</v>
      </c>
      <c r="S30" s="1612"/>
      <c r="T30" s="51"/>
      <c r="U30" s="51"/>
      <c r="V30" s="51"/>
    </row>
    <row r="31" spans="1:22" x14ac:dyDescent="0.2">
      <c r="A31" s="99" t="s">
        <v>89</v>
      </c>
      <c r="B31" s="1440">
        <f>B5-C19</f>
        <v>0</v>
      </c>
      <c r="C31" s="1441"/>
      <c r="D31" s="1440">
        <f>D5-E19</f>
        <v>0</v>
      </c>
      <c r="E31" s="1441"/>
      <c r="F31" s="1440">
        <f>F5-G19</f>
        <v>0</v>
      </c>
      <c r="G31" s="1441"/>
      <c r="H31" s="1440">
        <f>H5-I19</f>
        <v>0</v>
      </c>
      <c r="I31" s="1441"/>
      <c r="J31" s="1440">
        <f>J5-K19</f>
        <v>0</v>
      </c>
      <c r="K31" s="1441"/>
      <c r="L31" s="1440">
        <f>L5-M19</f>
        <v>0</v>
      </c>
      <c r="M31" s="1441"/>
      <c r="N31" s="1440">
        <f>N5-O19</f>
        <v>0</v>
      </c>
      <c r="O31" s="1441"/>
      <c r="P31" s="1440">
        <f>P5-Q19</f>
        <v>0</v>
      </c>
      <c r="Q31" s="1441"/>
      <c r="R31" s="1465">
        <f>R5-S19</f>
        <v>0</v>
      </c>
      <c r="S31" s="1615"/>
      <c r="T31" s="51"/>
      <c r="U31" s="51"/>
      <c r="V31" s="51"/>
    </row>
    <row r="32" spans="1:22" x14ac:dyDescent="0.2">
      <c r="A32" s="99" t="s">
        <v>92</v>
      </c>
      <c r="B32" s="1483">
        <f>B28-C19</f>
        <v>0</v>
      </c>
      <c r="C32" s="1484"/>
      <c r="D32" s="1483">
        <f>D28-E19</f>
        <v>0</v>
      </c>
      <c r="E32" s="1484"/>
      <c r="F32" s="1483">
        <f>F28-G19</f>
        <v>0</v>
      </c>
      <c r="G32" s="1484"/>
      <c r="H32" s="1483">
        <f>H28-I19</f>
        <v>0</v>
      </c>
      <c r="I32" s="1484"/>
      <c r="J32" s="1483">
        <f>J28-K19</f>
        <v>0</v>
      </c>
      <c r="K32" s="1484"/>
      <c r="L32" s="1483">
        <f>L28-M19</f>
        <v>0</v>
      </c>
      <c r="M32" s="1484"/>
      <c r="N32" s="1483">
        <f>N28-O19</f>
        <v>0</v>
      </c>
      <c r="O32" s="1484"/>
      <c r="P32" s="1483">
        <f>P28-Q19</f>
        <v>0</v>
      </c>
      <c r="Q32" s="1484"/>
      <c r="R32" s="1469">
        <f>R28-S19</f>
        <v>0</v>
      </c>
      <c r="S32" s="1614"/>
      <c r="T32" s="51"/>
      <c r="U32" s="51"/>
      <c r="V32" s="51"/>
    </row>
    <row r="33" spans="1:22" x14ac:dyDescent="0.2">
      <c r="A33" s="159" t="s">
        <v>108</v>
      </c>
      <c r="B33" s="1442" t="e">
        <f>(C19/B5)</f>
        <v>#DIV/0!</v>
      </c>
      <c r="C33" s="1443"/>
      <c r="D33" s="1442" t="e">
        <f>(E19/D5)</f>
        <v>#DIV/0!</v>
      </c>
      <c r="E33" s="1443"/>
      <c r="F33" s="1442" t="e">
        <f>(G19/F5)</f>
        <v>#DIV/0!</v>
      </c>
      <c r="G33" s="1443"/>
      <c r="H33" s="1442" t="e">
        <f>(I19/H5)</f>
        <v>#DIV/0!</v>
      </c>
      <c r="I33" s="1443"/>
      <c r="J33" s="1442" t="e">
        <f>(K19/J5)</f>
        <v>#DIV/0!</v>
      </c>
      <c r="K33" s="1443"/>
      <c r="L33" s="1442" t="e">
        <f>(M19/L5)</f>
        <v>#DIV/0!</v>
      </c>
      <c r="M33" s="1443"/>
      <c r="N33" s="1442" t="e">
        <f>(O19/N5)</f>
        <v>#DIV/0!</v>
      </c>
      <c r="O33" s="1443"/>
      <c r="P33" s="1442" t="e">
        <f>(Q19/P5)</f>
        <v>#DIV/0!</v>
      </c>
      <c r="Q33" s="1443"/>
      <c r="R33" s="1475" t="e">
        <f>(S19/R5)</f>
        <v>#DIV/0!</v>
      </c>
      <c r="S33" s="1613"/>
      <c r="T33" s="51"/>
      <c r="U33" s="51"/>
      <c r="V33" s="51"/>
    </row>
    <row r="34" spans="1:22" x14ac:dyDescent="0.2">
      <c r="A34" s="159" t="s">
        <v>90</v>
      </c>
      <c r="B34" s="1442" t="e">
        <f>C19/B28</f>
        <v>#DIV/0!</v>
      </c>
      <c r="C34" s="1443"/>
      <c r="D34" s="1442" t="e">
        <f>E19/D28</f>
        <v>#DIV/0!</v>
      </c>
      <c r="E34" s="1443"/>
      <c r="F34" s="1442" t="e">
        <f>G19/F28</f>
        <v>#DIV/0!</v>
      </c>
      <c r="G34" s="1443"/>
      <c r="H34" s="1442" t="e">
        <f>I19/H28</f>
        <v>#DIV/0!</v>
      </c>
      <c r="I34" s="1443"/>
      <c r="J34" s="1442" t="e">
        <f>K19/J28</f>
        <v>#DIV/0!</v>
      </c>
      <c r="K34" s="1443"/>
      <c r="L34" s="1442" t="e">
        <f>M19/L28</f>
        <v>#DIV/0!</v>
      </c>
      <c r="M34" s="1443"/>
      <c r="N34" s="1442" t="e">
        <f>O19/N28</f>
        <v>#DIV/0!</v>
      </c>
      <c r="O34" s="1443"/>
      <c r="P34" s="1442" t="e">
        <f>Q19/P28</f>
        <v>#DIV/0!</v>
      </c>
      <c r="Q34" s="1443"/>
      <c r="R34" s="1475" t="e">
        <f>S19/R28</f>
        <v>#DIV/0!</v>
      </c>
      <c r="S34" s="1613"/>
      <c r="T34" s="51"/>
      <c r="U34" s="51"/>
      <c r="V34" s="51"/>
    </row>
    <row r="35" spans="1:22" ht="13.5" thickBot="1" x14ac:dyDescent="0.25">
      <c r="A35" s="247" t="s">
        <v>91</v>
      </c>
      <c r="B35" s="1485" t="e">
        <f>(B28/B5)</f>
        <v>#DIV/0!</v>
      </c>
      <c r="C35" s="1486"/>
      <c r="D35" s="1485" t="e">
        <f>(D28/D5)</f>
        <v>#DIV/0!</v>
      </c>
      <c r="E35" s="1486"/>
      <c r="F35" s="1485" t="e">
        <f>(F28/F5)</f>
        <v>#DIV/0!</v>
      </c>
      <c r="G35" s="1486"/>
      <c r="H35" s="1485" t="e">
        <f>(H28/H5)</f>
        <v>#DIV/0!</v>
      </c>
      <c r="I35" s="1486"/>
      <c r="J35" s="1485" t="e">
        <f>(J28/J5)</f>
        <v>#DIV/0!</v>
      </c>
      <c r="K35" s="1486"/>
      <c r="L35" s="1485" t="e">
        <f>(L28/L5)</f>
        <v>#DIV/0!</v>
      </c>
      <c r="M35" s="1486"/>
      <c r="N35" s="1485" t="e">
        <f>(N28/N5)</f>
        <v>#DIV/0!</v>
      </c>
      <c r="O35" s="1486"/>
      <c r="P35" s="1485" t="e">
        <f>(P28/P5)</f>
        <v>#DIV/0!</v>
      </c>
      <c r="Q35" s="1486"/>
      <c r="R35" s="1454" t="e">
        <f>(R28/R5)</f>
        <v>#DIV/0!</v>
      </c>
      <c r="S35" s="1616"/>
      <c r="T35" s="51"/>
      <c r="U35" s="51"/>
      <c r="V35" s="51"/>
    </row>
    <row r="36" spans="1:22" ht="6.75" customHeight="1" thickBot="1" x14ac:dyDescent="0.25">
      <c r="A36" s="161"/>
      <c r="B36" s="162"/>
      <c r="C36" s="162"/>
      <c r="D36" s="162"/>
      <c r="E36" s="162"/>
      <c r="F36" s="162"/>
      <c r="G36" s="162"/>
      <c r="H36" s="162"/>
      <c r="I36" s="162"/>
      <c r="J36" s="162"/>
      <c r="K36" s="162"/>
      <c r="L36" s="162"/>
      <c r="M36" s="162"/>
      <c r="N36" s="162"/>
      <c r="O36" s="162"/>
      <c r="P36" s="162"/>
      <c r="Q36" s="162"/>
      <c r="R36" s="283"/>
      <c r="S36" s="283"/>
      <c r="T36" s="51"/>
      <c r="U36" s="51"/>
      <c r="V36" s="51"/>
    </row>
    <row r="37" spans="1:22" ht="25.5" x14ac:dyDescent="0.2">
      <c r="A37" s="277" t="s">
        <v>411</v>
      </c>
      <c r="B37" s="1598"/>
      <c r="C37" s="1599"/>
      <c r="D37" s="1598"/>
      <c r="E37" s="1599"/>
      <c r="F37" s="1598"/>
      <c r="G37" s="1599"/>
      <c r="H37" s="1598"/>
      <c r="I37" s="1599"/>
      <c r="J37" s="1598"/>
      <c r="K37" s="1599"/>
      <c r="L37" s="1598"/>
      <c r="M37" s="1599"/>
      <c r="N37" s="1598"/>
      <c r="O37" s="1599"/>
      <c r="P37" s="1598"/>
      <c r="Q37" s="1599"/>
      <c r="R37" s="1507">
        <f t="shared" ref="R37:R45" si="4">SUM(B37:Q37)</f>
        <v>0</v>
      </c>
      <c r="S37" s="1508"/>
      <c r="T37" s="435"/>
      <c r="U37" s="51"/>
      <c r="V37" s="51"/>
    </row>
    <row r="38" spans="1:22" ht="25.5" x14ac:dyDescent="0.2">
      <c r="A38" s="280" t="s">
        <v>412</v>
      </c>
      <c r="B38" s="1561"/>
      <c r="C38" s="1562"/>
      <c r="D38" s="1561"/>
      <c r="E38" s="1562"/>
      <c r="F38" s="1561"/>
      <c r="G38" s="1562"/>
      <c r="H38" s="1561"/>
      <c r="I38" s="1562"/>
      <c r="J38" s="1561"/>
      <c r="K38" s="1562"/>
      <c r="L38" s="1561"/>
      <c r="M38" s="1562"/>
      <c r="N38" s="1561"/>
      <c r="O38" s="1562"/>
      <c r="P38" s="1561"/>
      <c r="Q38" s="1562"/>
      <c r="R38" s="1452">
        <f t="shared" si="4"/>
        <v>0</v>
      </c>
      <c r="S38" s="1453"/>
      <c r="T38" s="435"/>
      <c r="U38" s="51"/>
      <c r="V38" s="51"/>
    </row>
    <row r="39" spans="1:22" ht="25.5" x14ac:dyDescent="0.2">
      <c r="A39" s="280" t="s">
        <v>413</v>
      </c>
      <c r="B39" s="1561"/>
      <c r="C39" s="1562"/>
      <c r="D39" s="1561"/>
      <c r="E39" s="1562"/>
      <c r="F39" s="1561"/>
      <c r="G39" s="1562"/>
      <c r="H39" s="1561"/>
      <c r="I39" s="1562"/>
      <c r="J39" s="1561"/>
      <c r="K39" s="1562"/>
      <c r="L39" s="1561"/>
      <c r="M39" s="1562"/>
      <c r="N39" s="1561"/>
      <c r="O39" s="1562"/>
      <c r="P39" s="1561"/>
      <c r="Q39" s="1562"/>
      <c r="R39" s="1452">
        <f t="shared" si="4"/>
        <v>0</v>
      </c>
      <c r="S39" s="1453"/>
      <c r="T39" s="435"/>
      <c r="U39" s="51"/>
      <c r="V39" s="51"/>
    </row>
    <row r="40" spans="1:22" x14ac:dyDescent="0.2">
      <c r="A40" s="104" t="s">
        <v>39</v>
      </c>
      <c r="B40" s="1450">
        <f>SUM(B37:C39)</f>
        <v>0</v>
      </c>
      <c r="C40" s="1451"/>
      <c r="D40" s="1450">
        <f>SUM(D37:E39)</f>
        <v>0</v>
      </c>
      <c r="E40" s="1451"/>
      <c r="F40" s="1450">
        <f>SUM(F37:G39)</f>
        <v>0</v>
      </c>
      <c r="G40" s="1451"/>
      <c r="H40" s="1450">
        <f>SUM(H37:I39)</f>
        <v>0</v>
      </c>
      <c r="I40" s="1451"/>
      <c r="J40" s="1450">
        <f>SUM(J37:K39)</f>
        <v>0</v>
      </c>
      <c r="K40" s="1451"/>
      <c r="L40" s="1450">
        <f>SUM(L37:M39)</f>
        <v>0</v>
      </c>
      <c r="M40" s="1451"/>
      <c r="N40" s="1450">
        <f>SUM(N37:O39)</f>
        <v>0</v>
      </c>
      <c r="O40" s="1451"/>
      <c r="P40" s="1450">
        <f>SUM(P37:Q39)</f>
        <v>0</v>
      </c>
      <c r="Q40" s="1451"/>
      <c r="R40" s="1462">
        <f t="shared" si="4"/>
        <v>0</v>
      </c>
      <c r="S40" s="1463"/>
      <c r="T40" s="435"/>
      <c r="U40" s="51"/>
      <c r="V40" s="51"/>
    </row>
    <row r="41" spans="1:22" ht="25.5" x14ac:dyDescent="0.2">
      <c r="A41" s="280" t="s">
        <v>414</v>
      </c>
      <c r="B41" s="1561"/>
      <c r="C41" s="1562"/>
      <c r="D41" s="1561"/>
      <c r="E41" s="1562"/>
      <c r="F41" s="1561"/>
      <c r="G41" s="1562"/>
      <c r="H41" s="1561"/>
      <c r="I41" s="1562"/>
      <c r="J41" s="1561"/>
      <c r="K41" s="1562"/>
      <c r="L41" s="1561"/>
      <c r="M41" s="1562"/>
      <c r="N41" s="1561"/>
      <c r="O41" s="1562"/>
      <c r="P41" s="1561"/>
      <c r="Q41" s="1562"/>
      <c r="R41" s="1452">
        <f t="shared" si="4"/>
        <v>0</v>
      </c>
      <c r="S41" s="1453"/>
      <c r="T41" s="435"/>
      <c r="U41" s="51"/>
      <c r="V41" s="51"/>
    </row>
    <row r="42" spans="1:22" ht="25.5" x14ac:dyDescent="0.2">
      <c r="A42" s="280" t="s">
        <v>415</v>
      </c>
      <c r="B42" s="1561"/>
      <c r="C42" s="1562"/>
      <c r="D42" s="1561"/>
      <c r="E42" s="1562"/>
      <c r="F42" s="1561"/>
      <c r="G42" s="1562"/>
      <c r="H42" s="1561"/>
      <c r="I42" s="1562"/>
      <c r="J42" s="1561"/>
      <c r="K42" s="1562"/>
      <c r="L42" s="1561"/>
      <c r="M42" s="1562"/>
      <c r="N42" s="1561"/>
      <c r="O42" s="1562"/>
      <c r="P42" s="1561"/>
      <c r="Q42" s="1562"/>
      <c r="R42" s="1452">
        <f t="shared" si="4"/>
        <v>0</v>
      </c>
      <c r="S42" s="1453"/>
      <c r="T42" s="435"/>
      <c r="U42" s="51"/>
      <c r="V42" s="51"/>
    </row>
    <row r="43" spans="1:22" ht="25.5" x14ac:dyDescent="0.2">
      <c r="A43" s="280" t="s">
        <v>416</v>
      </c>
      <c r="B43" s="1561"/>
      <c r="C43" s="1562"/>
      <c r="D43" s="1561"/>
      <c r="E43" s="1562"/>
      <c r="F43" s="1561"/>
      <c r="G43" s="1562"/>
      <c r="H43" s="1561"/>
      <c r="I43" s="1562"/>
      <c r="J43" s="1561"/>
      <c r="K43" s="1562"/>
      <c r="L43" s="1561"/>
      <c r="M43" s="1562"/>
      <c r="N43" s="1561"/>
      <c r="O43" s="1562"/>
      <c r="P43" s="1561"/>
      <c r="Q43" s="1562"/>
      <c r="R43" s="1452">
        <f t="shared" si="4"/>
        <v>0</v>
      </c>
      <c r="S43" s="1453"/>
      <c r="T43" s="435"/>
      <c r="U43" s="51"/>
      <c r="V43" s="51"/>
    </row>
    <row r="44" spans="1:22" x14ac:dyDescent="0.2">
      <c r="A44" s="104" t="s">
        <v>40</v>
      </c>
      <c r="B44" s="1450">
        <f>SUM(B41:C43)</f>
        <v>0</v>
      </c>
      <c r="C44" s="1451"/>
      <c r="D44" s="1450">
        <f>SUM(D41:E43)</f>
        <v>0</v>
      </c>
      <c r="E44" s="1451"/>
      <c r="F44" s="1450">
        <f>SUM(F41:G43)</f>
        <v>0</v>
      </c>
      <c r="G44" s="1451"/>
      <c r="H44" s="1450">
        <f>SUM(H41:I43)</f>
        <v>0</v>
      </c>
      <c r="I44" s="1451"/>
      <c r="J44" s="1450">
        <f>SUM(J41:K43)</f>
        <v>0</v>
      </c>
      <c r="K44" s="1451"/>
      <c r="L44" s="1450">
        <f>SUM(L41:M43)</f>
        <v>0</v>
      </c>
      <c r="M44" s="1451"/>
      <c r="N44" s="1450">
        <f>SUM(N41:O43)</f>
        <v>0</v>
      </c>
      <c r="O44" s="1451"/>
      <c r="P44" s="1450">
        <f>SUM(P41:Q43)</f>
        <v>0</v>
      </c>
      <c r="Q44" s="1451"/>
      <c r="R44" s="1462">
        <f t="shared" si="4"/>
        <v>0</v>
      </c>
      <c r="S44" s="1463"/>
      <c r="T44" s="435"/>
      <c r="U44" s="51"/>
      <c r="V44" s="51"/>
    </row>
    <row r="45" spans="1:22" ht="12.75" customHeight="1" thickBot="1" x14ac:dyDescent="0.25">
      <c r="A45" s="164" t="s">
        <v>99</v>
      </c>
      <c r="B45" s="1448">
        <f>B40+B44</f>
        <v>0</v>
      </c>
      <c r="C45" s="1449"/>
      <c r="D45" s="1448">
        <f>D40+D44</f>
        <v>0</v>
      </c>
      <c r="E45" s="1449"/>
      <c r="F45" s="1448">
        <f>F40+F44</f>
        <v>0</v>
      </c>
      <c r="G45" s="1449"/>
      <c r="H45" s="1448">
        <f>H40+H44</f>
        <v>0</v>
      </c>
      <c r="I45" s="1449"/>
      <c r="J45" s="1448">
        <f>J40+J44</f>
        <v>0</v>
      </c>
      <c r="K45" s="1449"/>
      <c r="L45" s="1448">
        <f>L40+L44</f>
        <v>0</v>
      </c>
      <c r="M45" s="1449"/>
      <c r="N45" s="1448">
        <f>N40+N44</f>
        <v>0</v>
      </c>
      <c r="O45" s="1449"/>
      <c r="P45" s="1448">
        <f>P40+P44</f>
        <v>0</v>
      </c>
      <c r="Q45" s="1449"/>
      <c r="R45" s="1448">
        <f t="shared" si="4"/>
        <v>0</v>
      </c>
      <c r="S45" s="1464"/>
      <c r="T45" s="435"/>
      <c r="U45" s="51"/>
      <c r="V45" s="51"/>
    </row>
    <row r="46" spans="1:22" ht="5.25" customHeight="1" thickBot="1" x14ac:dyDescent="0.25">
      <c r="A46" s="165"/>
      <c r="B46" s="163"/>
      <c r="C46" s="163"/>
      <c r="D46" s="163"/>
      <c r="E46" s="163"/>
      <c r="F46" s="163"/>
      <c r="G46" s="163"/>
      <c r="H46" s="163"/>
      <c r="I46" s="163"/>
      <c r="J46" s="163"/>
      <c r="K46" s="163"/>
      <c r="L46" s="163"/>
      <c r="M46" s="163"/>
      <c r="N46" s="163"/>
      <c r="O46" s="163"/>
      <c r="P46" s="163"/>
      <c r="Q46" s="163"/>
      <c r="R46" s="156"/>
      <c r="S46" s="156"/>
      <c r="T46" s="51"/>
      <c r="U46" s="51"/>
      <c r="V46" s="51"/>
    </row>
    <row r="47" spans="1:22" ht="25.5" x14ac:dyDescent="0.2">
      <c r="A47" s="166" t="s">
        <v>104</v>
      </c>
      <c r="B47" s="1597"/>
      <c r="C47" s="1597"/>
      <c r="D47" s="1597"/>
      <c r="E47" s="1597"/>
      <c r="F47" s="1597"/>
      <c r="G47" s="1597"/>
      <c r="H47" s="1597"/>
      <c r="I47" s="1597"/>
      <c r="J47" s="1559"/>
      <c r="K47" s="1560"/>
      <c r="L47" s="1559"/>
      <c r="M47" s="1560"/>
      <c r="N47" s="1559"/>
      <c r="O47" s="1560"/>
      <c r="P47" s="1559"/>
      <c r="Q47" s="1560"/>
      <c r="R47" s="1617">
        <f t="shared" ref="R47:R58" si="5">SUM(B47:Q47)</f>
        <v>0</v>
      </c>
      <c r="S47" s="1618"/>
      <c r="T47" s="661"/>
      <c r="U47" s="51"/>
      <c r="V47" s="51"/>
    </row>
    <row r="48" spans="1:22" x14ac:dyDescent="0.2">
      <c r="A48" s="256" t="s">
        <v>153</v>
      </c>
      <c r="B48" s="1567"/>
      <c r="C48" s="1568"/>
      <c r="D48" s="1567"/>
      <c r="E48" s="1568"/>
      <c r="F48" s="1567"/>
      <c r="G48" s="1568"/>
      <c r="H48" s="1567"/>
      <c r="I48" s="1568"/>
      <c r="J48" s="1567"/>
      <c r="K48" s="1568"/>
      <c r="L48" s="1567"/>
      <c r="M48" s="1568"/>
      <c r="N48" s="1567"/>
      <c r="O48" s="1568"/>
      <c r="P48" s="1567"/>
      <c r="Q48" s="1568"/>
      <c r="R48" s="1583">
        <f t="shared" si="5"/>
        <v>0</v>
      </c>
      <c r="S48" s="1594"/>
      <c r="T48" s="661"/>
      <c r="U48" s="51"/>
      <c r="V48" s="51"/>
    </row>
    <row r="49" spans="1:22" x14ac:dyDescent="0.2">
      <c r="A49" s="256" t="s">
        <v>138</v>
      </c>
      <c r="B49" s="1567"/>
      <c r="C49" s="1568"/>
      <c r="D49" s="1567"/>
      <c r="E49" s="1568"/>
      <c r="F49" s="1567"/>
      <c r="G49" s="1568"/>
      <c r="H49" s="1567"/>
      <c r="I49" s="1568"/>
      <c r="J49" s="1567"/>
      <c r="K49" s="1568"/>
      <c r="L49" s="1567"/>
      <c r="M49" s="1568"/>
      <c r="N49" s="1567"/>
      <c r="O49" s="1568"/>
      <c r="P49" s="1567"/>
      <c r="Q49" s="1568"/>
      <c r="R49" s="1583">
        <f t="shared" si="5"/>
        <v>0</v>
      </c>
      <c r="S49" s="1594"/>
      <c r="T49" s="661"/>
      <c r="U49" s="51"/>
      <c r="V49" s="51"/>
    </row>
    <row r="50" spans="1:22" s="259" customFormat="1" x14ac:dyDescent="0.2">
      <c r="A50" s="257" t="s">
        <v>154</v>
      </c>
      <c r="B50" s="1569">
        <f>SUM(B48:C49)</f>
        <v>0</v>
      </c>
      <c r="C50" s="1570"/>
      <c r="D50" s="1569">
        <f>SUM(D48:E49)</f>
        <v>0</v>
      </c>
      <c r="E50" s="1570"/>
      <c r="F50" s="1569">
        <f>SUM(F48:G49)</f>
        <v>0</v>
      </c>
      <c r="G50" s="1570"/>
      <c r="H50" s="1569">
        <f>SUM(H48:I49)</f>
        <v>0</v>
      </c>
      <c r="I50" s="1570"/>
      <c r="J50" s="1569">
        <f>SUM(J48:K49)</f>
        <v>0</v>
      </c>
      <c r="K50" s="1570"/>
      <c r="L50" s="1569">
        <f>SUM(L48:M49)</f>
        <v>0</v>
      </c>
      <c r="M50" s="1570"/>
      <c r="N50" s="1569">
        <f>SUM(N48:O49)</f>
        <v>0</v>
      </c>
      <c r="O50" s="1570"/>
      <c r="P50" s="1569">
        <f>SUM(P48:Q49)</f>
        <v>0</v>
      </c>
      <c r="Q50" s="1570"/>
      <c r="R50" s="1589">
        <f t="shared" si="5"/>
        <v>0</v>
      </c>
      <c r="S50" s="1593"/>
      <c r="T50" s="662"/>
      <c r="U50" s="258"/>
      <c r="V50" s="258"/>
    </row>
    <row r="51" spans="1:22" x14ac:dyDescent="0.2">
      <c r="A51" s="256" t="s">
        <v>140</v>
      </c>
      <c r="B51" s="1563"/>
      <c r="C51" s="1564"/>
      <c r="D51" s="1563"/>
      <c r="E51" s="1564"/>
      <c r="F51" s="1563"/>
      <c r="G51" s="1564"/>
      <c r="H51" s="1563"/>
      <c r="I51" s="1564"/>
      <c r="J51" s="1563"/>
      <c r="K51" s="1564"/>
      <c r="L51" s="1563"/>
      <c r="M51" s="1564"/>
      <c r="N51" s="1563"/>
      <c r="O51" s="1564"/>
      <c r="P51" s="1563"/>
      <c r="Q51" s="1564"/>
      <c r="R51" s="1583">
        <f t="shared" si="5"/>
        <v>0</v>
      </c>
      <c r="S51" s="1594"/>
      <c r="T51" s="661"/>
      <c r="U51" s="51"/>
      <c r="V51" s="51"/>
    </row>
    <row r="52" spans="1:22" x14ac:dyDescent="0.2">
      <c r="A52" s="256" t="s">
        <v>141</v>
      </c>
      <c r="B52" s="1567"/>
      <c r="C52" s="1568"/>
      <c r="D52" s="1567"/>
      <c r="E52" s="1568"/>
      <c r="F52" s="1567"/>
      <c r="G52" s="1568"/>
      <c r="H52" s="1567"/>
      <c r="I52" s="1568"/>
      <c r="J52" s="1567"/>
      <c r="K52" s="1568"/>
      <c r="L52" s="1567"/>
      <c r="M52" s="1568"/>
      <c r="N52" s="1567"/>
      <c r="O52" s="1568"/>
      <c r="P52" s="1567"/>
      <c r="Q52" s="1568"/>
      <c r="R52" s="1583">
        <f t="shared" si="5"/>
        <v>0</v>
      </c>
      <c r="S52" s="1594"/>
      <c r="T52" s="661"/>
      <c r="U52" s="51"/>
      <c r="V52" s="51"/>
    </row>
    <row r="53" spans="1:22" s="259" customFormat="1" x14ac:dyDescent="0.2">
      <c r="A53" s="257" t="s">
        <v>142</v>
      </c>
      <c r="B53" s="1569">
        <f>SUM(B51:C52)</f>
        <v>0</v>
      </c>
      <c r="C53" s="1570"/>
      <c r="D53" s="1569">
        <f>SUM(D51:E52)</f>
        <v>0</v>
      </c>
      <c r="E53" s="1570"/>
      <c r="F53" s="1569">
        <f>SUM(F51:G52)</f>
        <v>0</v>
      </c>
      <c r="G53" s="1570"/>
      <c r="H53" s="1569">
        <f>SUM(H51:I52)</f>
        <v>0</v>
      </c>
      <c r="I53" s="1570"/>
      <c r="J53" s="1569">
        <f>SUM(J51:K52)</f>
        <v>0</v>
      </c>
      <c r="K53" s="1570"/>
      <c r="L53" s="1569">
        <f>SUM(L51:M52)</f>
        <v>0</v>
      </c>
      <c r="M53" s="1570"/>
      <c r="N53" s="1569">
        <f>SUM(N51:O52)</f>
        <v>0</v>
      </c>
      <c r="O53" s="1570"/>
      <c r="P53" s="1569">
        <f>SUM(P51:Q52)</f>
        <v>0</v>
      </c>
      <c r="Q53" s="1570"/>
      <c r="R53" s="1589">
        <f t="shared" si="5"/>
        <v>0</v>
      </c>
      <c r="S53" s="1593"/>
      <c r="T53" s="662"/>
      <c r="U53" s="258"/>
      <c r="V53" s="258"/>
    </row>
    <row r="54" spans="1:22" x14ac:dyDescent="0.2">
      <c r="A54" s="260" t="s">
        <v>102</v>
      </c>
      <c r="B54" s="1583">
        <f>B50+B53+B55+B56+B57</f>
        <v>0</v>
      </c>
      <c r="C54" s="1584"/>
      <c r="D54" s="1583">
        <f>D50+D53+D55+D56+D57</f>
        <v>0</v>
      </c>
      <c r="E54" s="1584"/>
      <c r="F54" s="1583">
        <f>F50+F53+F55+F56+F57</f>
        <v>0</v>
      </c>
      <c r="G54" s="1584"/>
      <c r="H54" s="1583">
        <f>H50+H53+H55+H56+H57</f>
        <v>0</v>
      </c>
      <c r="I54" s="1584"/>
      <c r="J54" s="1583">
        <f>J50+J53+J55+J56+J57</f>
        <v>0</v>
      </c>
      <c r="K54" s="1584"/>
      <c r="L54" s="1583">
        <f>L50+L53+L55+L56+L57</f>
        <v>0</v>
      </c>
      <c r="M54" s="1584"/>
      <c r="N54" s="1583">
        <f>N50+N53+N55+N56+N57</f>
        <v>0</v>
      </c>
      <c r="O54" s="1584"/>
      <c r="P54" s="1583">
        <f>P50+P53+P55+P56+P57</f>
        <v>0</v>
      </c>
      <c r="Q54" s="1584"/>
      <c r="R54" s="1583">
        <f t="shared" si="5"/>
        <v>0</v>
      </c>
      <c r="S54" s="1594"/>
      <c r="T54" s="661"/>
      <c r="U54" s="51"/>
      <c r="V54" s="51"/>
    </row>
    <row r="55" spans="1:22" x14ac:dyDescent="0.2">
      <c r="A55" s="169" t="s">
        <v>100</v>
      </c>
      <c r="B55" s="1571"/>
      <c r="C55" s="1572"/>
      <c r="D55" s="1571"/>
      <c r="E55" s="1572"/>
      <c r="F55" s="1571"/>
      <c r="G55" s="1572"/>
      <c r="H55" s="1571"/>
      <c r="I55" s="1572"/>
      <c r="J55" s="1571"/>
      <c r="K55" s="1572"/>
      <c r="L55" s="1571"/>
      <c r="M55" s="1572"/>
      <c r="N55" s="1571"/>
      <c r="O55" s="1572"/>
      <c r="P55" s="1571"/>
      <c r="Q55" s="1572"/>
      <c r="R55" s="1589">
        <f t="shared" si="5"/>
        <v>0</v>
      </c>
      <c r="S55" s="1593"/>
      <c r="T55" s="663"/>
      <c r="U55" s="51"/>
      <c r="V55" s="51"/>
    </row>
    <row r="56" spans="1:22" x14ac:dyDescent="0.2">
      <c r="A56" s="169" t="s">
        <v>101</v>
      </c>
      <c r="B56" s="1595"/>
      <c r="C56" s="1596"/>
      <c r="D56" s="1569"/>
      <c r="E56" s="1570"/>
      <c r="F56" s="1569"/>
      <c r="G56" s="1570"/>
      <c r="H56" s="1569"/>
      <c r="I56" s="1570"/>
      <c r="J56" s="1569"/>
      <c r="K56" s="1570"/>
      <c r="L56" s="1569"/>
      <c r="M56" s="1570"/>
      <c r="N56" s="1569"/>
      <c r="O56" s="1570"/>
      <c r="P56" s="1569"/>
      <c r="Q56" s="1570"/>
      <c r="R56" s="1589">
        <f t="shared" si="5"/>
        <v>0</v>
      </c>
      <c r="S56" s="1590"/>
      <c r="T56" s="663"/>
      <c r="U56" s="51"/>
      <c r="V56" s="51"/>
    </row>
    <row r="57" spans="1:22" x14ac:dyDescent="0.2">
      <c r="A57" s="169" t="s">
        <v>103</v>
      </c>
      <c r="B57" s="1569"/>
      <c r="C57" s="1570"/>
      <c r="D57" s="1569"/>
      <c r="E57" s="1570"/>
      <c r="F57" s="1569"/>
      <c r="G57" s="1570"/>
      <c r="H57" s="1569"/>
      <c r="I57" s="1570"/>
      <c r="J57" s="1569"/>
      <c r="K57" s="1570"/>
      <c r="L57" s="1569"/>
      <c r="M57" s="1570"/>
      <c r="N57" s="1569"/>
      <c r="O57" s="1570"/>
      <c r="P57" s="1569"/>
      <c r="Q57" s="1570"/>
      <c r="R57" s="1589">
        <f t="shared" si="5"/>
        <v>0</v>
      </c>
      <c r="S57" s="1590"/>
      <c r="T57" s="663"/>
      <c r="U57" s="51"/>
      <c r="V57" s="51"/>
    </row>
    <row r="58" spans="1:22" ht="13.5" thickBot="1" x14ac:dyDescent="0.25">
      <c r="A58" s="113" t="s">
        <v>47</v>
      </c>
      <c r="B58" s="1565"/>
      <c r="C58" s="1566"/>
      <c r="D58" s="1565"/>
      <c r="E58" s="1566"/>
      <c r="F58" s="1565"/>
      <c r="G58" s="1566"/>
      <c r="H58" s="1565"/>
      <c r="I58" s="1566"/>
      <c r="J58" s="1565"/>
      <c r="K58" s="1566"/>
      <c r="L58" s="1565"/>
      <c r="M58" s="1566"/>
      <c r="N58" s="1565"/>
      <c r="O58" s="1566"/>
      <c r="P58" s="1565"/>
      <c r="Q58" s="1566"/>
      <c r="R58" s="1585">
        <f t="shared" si="5"/>
        <v>0</v>
      </c>
      <c r="S58" s="1586"/>
      <c r="T58" s="661"/>
      <c r="U58" s="51"/>
      <c r="V58" s="51"/>
    </row>
    <row r="59" spans="1:22" ht="13.5" thickBot="1" x14ac:dyDescent="0.25">
      <c r="A59" s="87"/>
      <c r="B59" s="170"/>
      <c r="C59" s="170"/>
      <c r="D59" s="170"/>
      <c r="E59" s="170"/>
      <c r="F59" s="170"/>
      <c r="G59" s="170"/>
      <c r="H59" s="170"/>
      <c r="I59" s="170"/>
      <c r="J59" s="170"/>
      <c r="K59" s="170"/>
      <c r="L59" s="170"/>
      <c r="M59" s="170"/>
      <c r="N59" s="170"/>
      <c r="O59" s="170"/>
      <c r="P59" s="170"/>
      <c r="Q59" s="170"/>
      <c r="R59" s="284"/>
      <c r="S59" s="284"/>
      <c r="T59" s="51"/>
      <c r="U59" s="51"/>
      <c r="V59" s="51"/>
    </row>
    <row r="60" spans="1:22" ht="13.5" thickBot="1" x14ac:dyDescent="0.25">
      <c r="A60" s="171" t="s">
        <v>111</v>
      </c>
      <c r="B60" s="1575" t="e">
        <f>B47/B4</f>
        <v>#DIV/0!</v>
      </c>
      <c r="C60" s="1576"/>
      <c r="D60" s="1524" t="e">
        <f>D47/D4</f>
        <v>#DIV/0!</v>
      </c>
      <c r="E60" s="1525"/>
      <c r="F60" s="1524" t="e">
        <f>F47/F4</f>
        <v>#DIV/0!</v>
      </c>
      <c r="G60" s="1525"/>
      <c r="H60" s="1524" t="e">
        <f>H47/H4</f>
        <v>#DIV/0!</v>
      </c>
      <c r="I60" s="1525"/>
      <c r="J60" s="1524" t="e">
        <f>J47/J4</f>
        <v>#DIV/0!</v>
      </c>
      <c r="K60" s="1525"/>
      <c r="L60" s="1524" t="e">
        <f>L47/L4</f>
        <v>#DIV/0!</v>
      </c>
      <c r="M60" s="1525"/>
      <c r="N60" s="1524" t="e">
        <f>N47/N4</f>
        <v>#DIV/0!</v>
      </c>
      <c r="O60" s="1525"/>
      <c r="P60" s="1524" t="e">
        <f>P47/P4</f>
        <v>#DIV/0!</v>
      </c>
      <c r="Q60" s="1525"/>
      <c r="R60" s="1587" t="e">
        <f>R47/R4</f>
        <v>#DIV/0!</v>
      </c>
      <c r="S60" s="1588"/>
      <c r="T60" s="51"/>
      <c r="U60" s="51"/>
      <c r="V60" s="51"/>
    </row>
    <row r="61" spans="1:22" ht="13.5" thickBot="1" x14ac:dyDescent="0.25">
      <c r="A61" s="87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0"/>
      <c r="R61" s="284"/>
      <c r="S61" s="284"/>
      <c r="T61" s="51"/>
      <c r="U61" s="51"/>
      <c r="V61" s="51"/>
    </row>
    <row r="62" spans="1:22" x14ac:dyDescent="0.2">
      <c r="A62" s="261" t="s">
        <v>270</v>
      </c>
      <c r="B62" s="1417"/>
      <c r="C62" s="1577"/>
      <c r="D62" s="1417"/>
      <c r="E62" s="1577"/>
      <c r="F62" s="1417"/>
      <c r="G62" s="1577"/>
      <c r="H62" s="1417"/>
      <c r="I62" s="1577"/>
      <c r="J62" s="1417"/>
      <c r="K62" s="1577"/>
      <c r="L62" s="1417"/>
      <c r="M62" s="1577"/>
      <c r="N62" s="1417"/>
      <c r="O62" s="1577"/>
      <c r="P62" s="1417"/>
      <c r="Q62" s="1577"/>
      <c r="R62" s="1591">
        <f>SUM(B62:Q62)</f>
        <v>0</v>
      </c>
      <c r="S62" s="1592"/>
      <c r="T62" s="51"/>
      <c r="U62" s="51"/>
      <c r="V62" s="51"/>
    </row>
    <row r="63" spans="1:22" x14ac:dyDescent="0.2">
      <c r="A63" s="168" t="s">
        <v>105</v>
      </c>
      <c r="B63" s="1573"/>
      <c r="C63" s="1574"/>
      <c r="D63" s="1578"/>
      <c r="E63" s="1579"/>
      <c r="F63" s="1578"/>
      <c r="G63" s="1579"/>
      <c r="H63" s="1578"/>
      <c r="I63" s="1579"/>
      <c r="J63" s="1578"/>
      <c r="K63" s="1579"/>
      <c r="L63" s="1578"/>
      <c r="M63" s="1579"/>
      <c r="N63" s="1578"/>
      <c r="O63" s="1579"/>
      <c r="P63" s="1578"/>
      <c r="Q63" s="1579"/>
      <c r="R63" s="1581">
        <f>SUM(B63:Q63)</f>
        <v>0</v>
      </c>
      <c r="S63" s="1582"/>
      <c r="T63" s="51"/>
      <c r="U63" s="51"/>
      <c r="V63" s="51"/>
    </row>
    <row r="64" spans="1:22" x14ac:dyDescent="0.2">
      <c r="A64" s="168" t="s">
        <v>29</v>
      </c>
      <c r="B64" s="1578"/>
      <c r="C64" s="1579"/>
      <c r="D64" s="1578"/>
      <c r="E64" s="1579"/>
      <c r="F64" s="1578"/>
      <c r="G64" s="1579"/>
      <c r="H64" s="1578"/>
      <c r="I64" s="1579"/>
      <c r="J64" s="1578"/>
      <c r="K64" s="1579"/>
      <c r="L64" s="1578"/>
      <c r="M64" s="1579"/>
      <c r="N64" s="1578"/>
      <c r="O64" s="1579"/>
      <c r="P64" s="1578"/>
      <c r="Q64" s="1579"/>
      <c r="R64" s="1581">
        <f>SUM(B64:Q64)</f>
        <v>0</v>
      </c>
      <c r="S64" s="1582"/>
      <c r="T64" s="51"/>
      <c r="U64" s="51"/>
      <c r="V64" s="51"/>
    </row>
    <row r="65" spans="1:22" x14ac:dyDescent="0.2">
      <c r="A65" s="168" t="s">
        <v>106</v>
      </c>
      <c r="B65" s="1578"/>
      <c r="C65" s="1579"/>
      <c r="D65" s="1578"/>
      <c r="E65" s="1579"/>
      <c r="F65" s="1578"/>
      <c r="G65" s="1579"/>
      <c r="H65" s="1578"/>
      <c r="I65" s="1579"/>
      <c r="J65" s="1578"/>
      <c r="K65" s="1579"/>
      <c r="L65" s="1578"/>
      <c r="M65" s="1579"/>
      <c r="N65" s="1578"/>
      <c r="O65" s="1579"/>
      <c r="P65" s="1578"/>
      <c r="Q65" s="1579"/>
      <c r="R65" s="1581">
        <f>SUM(B65:Q65)</f>
        <v>0</v>
      </c>
      <c r="S65" s="1582"/>
      <c r="T65" s="51"/>
      <c r="U65" s="51"/>
      <c r="V65" s="51"/>
    </row>
    <row r="66" spans="1:22" x14ac:dyDescent="0.2">
      <c r="A66" s="99" t="s">
        <v>121</v>
      </c>
      <c r="B66" s="1578"/>
      <c r="C66" s="1579"/>
      <c r="D66" s="1578"/>
      <c r="E66" s="1579"/>
      <c r="F66" s="1578"/>
      <c r="G66" s="1579"/>
      <c r="H66" s="1578"/>
      <c r="I66" s="1579"/>
      <c r="J66" s="1578"/>
      <c r="K66" s="1579"/>
      <c r="L66" s="1578"/>
      <c r="M66" s="1579"/>
      <c r="N66" s="1578"/>
      <c r="O66" s="1579"/>
      <c r="P66" s="1578"/>
      <c r="Q66" s="1579"/>
      <c r="R66" s="1581">
        <f>SUM(B66:Q66)</f>
        <v>0</v>
      </c>
      <c r="S66" s="1582"/>
      <c r="T66" s="51"/>
      <c r="U66" s="51"/>
      <c r="V66" s="51"/>
    </row>
    <row r="67" spans="1:22" ht="13.5" thickBot="1" x14ac:dyDescent="0.25">
      <c r="A67" s="154" t="s">
        <v>107</v>
      </c>
      <c r="B67" s="1528">
        <f>SUM(B62:B66)</f>
        <v>0</v>
      </c>
      <c r="C67" s="1529"/>
      <c r="D67" s="1528">
        <f>SUM(D62:D66)</f>
        <v>0</v>
      </c>
      <c r="E67" s="1529"/>
      <c r="F67" s="1528">
        <f>SUM(F62:F66)</f>
        <v>0</v>
      </c>
      <c r="G67" s="1529"/>
      <c r="H67" s="1528">
        <f>SUM(H62:H66)</f>
        <v>0</v>
      </c>
      <c r="I67" s="1529"/>
      <c r="J67" s="1528">
        <f>SUM(J62:J66)</f>
        <v>0</v>
      </c>
      <c r="K67" s="1529"/>
      <c r="L67" s="1528">
        <f>SUM(L62:L66)</f>
        <v>0</v>
      </c>
      <c r="M67" s="1529"/>
      <c r="N67" s="1528">
        <f>SUM(N62:N66)</f>
        <v>0</v>
      </c>
      <c r="O67" s="1529"/>
      <c r="P67" s="1528">
        <f>SUM(P62:P66)</f>
        <v>0</v>
      </c>
      <c r="Q67" s="1529"/>
      <c r="R67" s="1528">
        <f>SUM(R62:R66)</f>
        <v>0</v>
      </c>
      <c r="S67" s="1580"/>
      <c r="T67" s="51"/>
      <c r="U67" s="51"/>
      <c r="V67" s="51"/>
    </row>
  </sheetData>
  <mergeCells count="423">
    <mergeCell ref="P44:Q44"/>
    <mergeCell ref="P47:Q47"/>
    <mergeCell ref="N45:O45"/>
    <mergeCell ref="P48:Q48"/>
    <mergeCell ref="R39:S39"/>
    <mergeCell ref="R49:S49"/>
    <mergeCell ref="R47:S47"/>
    <mergeCell ref="R48:S48"/>
    <mergeCell ref="R42:S42"/>
    <mergeCell ref="N40:O40"/>
    <mergeCell ref="R43:S43"/>
    <mergeCell ref="R40:S40"/>
    <mergeCell ref="R41:S41"/>
    <mergeCell ref="P41:Q41"/>
    <mergeCell ref="P49:Q49"/>
    <mergeCell ref="N43:O43"/>
    <mergeCell ref="N41:O41"/>
    <mergeCell ref="N39:O39"/>
    <mergeCell ref="N42:O42"/>
    <mergeCell ref="P40:Q40"/>
    <mergeCell ref="P42:Q42"/>
    <mergeCell ref="P39:Q39"/>
    <mergeCell ref="N48:O48"/>
    <mergeCell ref="N47:O47"/>
    <mergeCell ref="R45:S45"/>
    <mergeCell ref="R44:S44"/>
    <mergeCell ref="P45:Q45"/>
    <mergeCell ref="N44:O44"/>
    <mergeCell ref="L39:M39"/>
    <mergeCell ref="P32:Q32"/>
    <mergeCell ref="P43:Q43"/>
    <mergeCell ref="P38:Q38"/>
    <mergeCell ref="N34:O34"/>
    <mergeCell ref="N38:O38"/>
    <mergeCell ref="L38:M38"/>
    <mergeCell ref="L35:M35"/>
    <mergeCell ref="L34:M34"/>
    <mergeCell ref="L40:M40"/>
    <mergeCell ref="P33:Q33"/>
    <mergeCell ref="P34:Q34"/>
    <mergeCell ref="R38:S38"/>
    <mergeCell ref="P37:Q37"/>
    <mergeCell ref="P35:Q35"/>
    <mergeCell ref="R37:S37"/>
    <mergeCell ref="L32:M32"/>
    <mergeCell ref="R31:S31"/>
    <mergeCell ref="L37:M37"/>
    <mergeCell ref="R35:S35"/>
    <mergeCell ref="R34:S34"/>
    <mergeCell ref="L33:M33"/>
    <mergeCell ref="R28:S28"/>
    <mergeCell ref="N37:O37"/>
    <mergeCell ref="N33:O33"/>
    <mergeCell ref="R30:S30"/>
    <mergeCell ref="R33:S33"/>
    <mergeCell ref="R32:S32"/>
    <mergeCell ref="N35:O35"/>
    <mergeCell ref="N31:O31"/>
    <mergeCell ref="N30:O30"/>
    <mergeCell ref="P31:Q31"/>
    <mergeCell ref="L30:M30"/>
    <mergeCell ref="L28:M28"/>
    <mergeCell ref="L31:M31"/>
    <mergeCell ref="L27:M27"/>
    <mergeCell ref="P27:Q27"/>
    <mergeCell ref="N32:O32"/>
    <mergeCell ref="P28:Q28"/>
    <mergeCell ref="P30:Q30"/>
    <mergeCell ref="N27:O27"/>
    <mergeCell ref="N28:O28"/>
    <mergeCell ref="R27:S27"/>
    <mergeCell ref="R4:S4"/>
    <mergeCell ref="R24:S24"/>
    <mergeCell ref="P23:Q23"/>
    <mergeCell ref="N3:O3"/>
    <mergeCell ref="N4:O4"/>
    <mergeCell ref="P21:Q21"/>
    <mergeCell ref="N21:O21"/>
    <mergeCell ref="P6:Q6"/>
    <mergeCell ref="P5:Q5"/>
    <mergeCell ref="P3:Q3"/>
    <mergeCell ref="N6:O6"/>
    <mergeCell ref="B4:C4"/>
    <mergeCell ref="L26:M26"/>
    <mergeCell ref="R1:S2"/>
    <mergeCell ref="R5:S5"/>
    <mergeCell ref="R21:S21"/>
    <mergeCell ref="P26:Q26"/>
    <mergeCell ref="R26:S26"/>
    <mergeCell ref="R23:S23"/>
    <mergeCell ref="R22:S22"/>
    <mergeCell ref="R25:S25"/>
    <mergeCell ref="N23:O23"/>
    <mergeCell ref="L22:M22"/>
    <mergeCell ref="P22:Q22"/>
    <mergeCell ref="P25:Q25"/>
    <mergeCell ref="N26:O26"/>
    <mergeCell ref="N24:O24"/>
    <mergeCell ref="N25:O25"/>
    <mergeCell ref="P24:Q24"/>
    <mergeCell ref="L24:M24"/>
    <mergeCell ref="R3:S3"/>
    <mergeCell ref="R6:S6"/>
    <mergeCell ref="H3:I3"/>
    <mergeCell ref="A1:A2"/>
    <mergeCell ref="D1:E2"/>
    <mergeCell ref="H1:I2"/>
    <mergeCell ref="F1:G2"/>
    <mergeCell ref="B1:C2"/>
    <mergeCell ref="B3:C3"/>
    <mergeCell ref="F3:G3"/>
    <mergeCell ref="D3:E3"/>
    <mergeCell ref="N22:O22"/>
    <mergeCell ref="P1:Q2"/>
    <mergeCell ref="J1:K2"/>
    <mergeCell ref="J3:K3"/>
    <mergeCell ref="N5:O5"/>
    <mergeCell ref="L1:M2"/>
    <mergeCell ref="N1:O2"/>
    <mergeCell ref="P4:Q4"/>
    <mergeCell ref="L3:M3"/>
    <mergeCell ref="B21:C21"/>
    <mergeCell ref="B22:C22"/>
    <mergeCell ref="B5:C5"/>
    <mergeCell ref="D6:E6"/>
    <mergeCell ref="D5:E5"/>
    <mergeCell ref="B6:C6"/>
    <mergeCell ref="D21:E21"/>
    <mergeCell ref="D22:E22"/>
    <mergeCell ref="L21:M21"/>
    <mergeCell ref="F4:G4"/>
    <mergeCell ref="D4:E4"/>
    <mergeCell ref="F5:G5"/>
    <mergeCell ref="L4:M4"/>
    <mergeCell ref="J4:K4"/>
    <mergeCell ref="L6:M6"/>
    <mergeCell ref="L5:M5"/>
    <mergeCell ref="J5:K5"/>
    <mergeCell ref="H4:I4"/>
    <mergeCell ref="L23:M23"/>
    <mergeCell ref="J24:K24"/>
    <mergeCell ref="F22:G22"/>
    <mergeCell ref="J21:K21"/>
    <mergeCell ref="J22:K22"/>
    <mergeCell ref="F21:G21"/>
    <mergeCell ref="F6:G6"/>
    <mergeCell ref="H5:I5"/>
    <mergeCell ref="H21:I21"/>
    <mergeCell ref="J6:K6"/>
    <mergeCell ref="H6:I6"/>
    <mergeCell ref="H22:I22"/>
    <mergeCell ref="J25:K25"/>
    <mergeCell ref="H23:I23"/>
    <mergeCell ref="H24:I24"/>
    <mergeCell ref="B27:C27"/>
    <mergeCell ref="B25:C25"/>
    <mergeCell ref="D24:E24"/>
    <mergeCell ref="J23:K23"/>
    <mergeCell ref="F23:G23"/>
    <mergeCell ref="F24:G24"/>
    <mergeCell ref="D23:E23"/>
    <mergeCell ref="B23:C23"/>
    <mergeCell ref="B24:C24"/>
    <mergeCell ref="J30:K30"/>
    <mergeCell ref="J28:K28"/>
    <mergeCell ref="H27:I27"/>
    <mergeCell ref="F27:G27"/>
    <mergeCell ref="D27:E27"/>
    <mergeCell ref="D30:E30"/>
    <mergeCell ref="F28:G28"/>
    <mergeCell ref="J27:K27"/>
    <mergeCell ref="J26:K26"/>
    <mergeCell ref="J31:K31"/>
    <mergeCell ref="D33:E33"/>
    <mergeCell ref="D32:E32"/>
    <mergeCell ref="F32:G32"/>
    <mergeCell ref="F33:G33"/>
    <mergeCell ref="F31:G31"/>
    <mergeCell ref="D31:E31"/>
    <mergeCell ref="J32:K32"/>
    <mergeCell ref="J33:K33"/>
    <mergeCell ref="F35:G35"/>
    <mergeCell ref="F37:G37"/>
    <mergeCell ref="D35:E35"/>
    <mergeCell ref="H25:I25"/>
    <mergeCell ref="H34:I34"/>
    <mergeCell ref="D25:E25"/>
    <mergeCell ref="F25:G25"/>
    <mergeCell ref="H33:I33"/>
    <mergeCell ref="B31:C31"/>
    <mergeCell ref="B34:C34"/>
    <mergeCell ref="D26:E26"/>
    <mergeCell ref="D28:E28"/>
    <mergeCell ref="H30:I30"/>
    <mergeCell ref="F30:G30"/>
    <mergeCell ref="H26:I26"/>
    <mergeCell ref="H32:I32"/>
    <mergeCell ref="H28:I28"/>
    <mergeCell ref="B26:C26"/>
    <mergeCell ref="F26:G26"/>
    <mergeCell ref="H31:I31"/>
    <mergeCell ref="B28:C28"/>
    <mergeCell ref="B30:C30"/>
    <mergeCell ref="B35:C35"/>
    <mergeCell ref="B32:C32"/>
    <mergeCell ref="B33:C33"/>
    <mergeCell ref="F34:G34"/>
    <mergeCell ref="J44:K44"/>
    <mergeCell ref="H41:I41"/>
    <mergeCell ref="H43:I43"/>
    <mergeCell ref="J41:K41"/>
    <mergeCell ref="H44:I44"/>
    <mergeCell ref="J42:K42"/>
    <mergeCell ref="J39:K39"/>
    <mergeCell ref="J38:K38"/>
    <mergeCell ref="D34:E34"/>
    <mergeCell ref="D38:E38"/>
    <mergeCell ref="D37:E37"/>
    <mergeCell ref="F38:G38"/>
    <mergeCell ref="J37:K37"/>
    <mergeCell ref="H37:I37"/>
    <mergeCell ref="J34:K34"/>
    <mergeCell ref="J35:K35"/>
    <mergeCell ref="B37:C37"/>
    <mergeCell ref="H35:I35"/>
    <mergeCell ref="H38:I38"/>
    <mergeCell ref="D41:E41"/>
    <mergeCell ref="B49:C49"/>
    <mergeCell ref="D49:E49"/>
    <mergeCell ref="D44:E44"/>
    <mergeCell ref="B42:C42"/>
    <mergeCell ref="F39:G39"/>
    <mergeCell ref="B39:C39"/>
    <mergeCell ref="D40:E40"/>
    <mergeCell ref="B40:C40"/>
    <mergeCell ref="B43:C43"/>
    <mergeCell ref="F44:G44"/>
    <mergeCell ref="B41:C41"/>
    <mergeCell ref="B48:C48"/>
    <mergeCell ref="D42:E42"/>
    <mergeCell ref="B38:C38"/>
    <mergeCell ref="B44:C44"/>
    <mergeCell ref="D39:E39"/>
    <mergeCell ref="B45:C45"/>
    <mergeCell ref="D47:E47"/>
    <mergeCell ref="B47:C47"/>
    <mergeCell ref="F40:G40"/>
    <mergeCell ref="F43:G43"/>
    <mergeCell ref="F48:G48"/>
    <mergeCell ref="D48:E48"/>
    <mergeCell ref="D43:E43"/>
    <mergeCell ref="D45:E45"/>
    <mergeCell ref="F41:G41"/>
    <mergeCell ref="H40:I40"/>
    <mergeCell ref="H39:I39"/>
    <mergeCell ref="F45:G45"/>
    <mergeCell ref="H48:I48"/>
    <mergeCell ref="F42:G42"/>
    <mergeCell ref="F47:G47"/>
    <mergeCell ref="H42:I42"/>
    <mergeCell ref="H45:I45"/>
    <mergeCell ref="F49:G49"/>
    <mergeCell ref="H47:I47"/>
    <mergeCell ref="B50:C50"/>
    <mergeCell ref="B58:C58"/>
    <mergeCell ref="B57:C57"/>
    <mergeCell ref="B53:C53"/>
    <mergeCell ref="B54:C54"/>
    <mergeCell ref="B56:C56"/>
    <mergeCell ref="B55:C55"/>
    <mergeCell ref="D56:E56"/>
    <mergeCell ref="D53:E53"/>
    <mergeCell ref="D57:E57"/>
    <mergeCell ref="D58:E58"/>
    <mergeCell ref="D55:E55"/>
    <mergeCell ref="N49:O49"/>
    <mergeCell ref="D50:E50"/>
    <mergeCell ref="F52:G52"/>
    <mergeCell ref="F50:G50"/>
    <mergeCell ref="H52:I52"/>
    <mergeCell ref="F51:G51"/>
    <mergeCell ref="H49:I49"/>
    <mergeCell ref="L49:M49"/>
    <mergeCell ref="N50:O50"/>
    <mergeCell ref="D51:E51"/>
    <mergeCell ref="R55:S55"/>
    <mergeCell ref="P54:Q54"/>
    <mergeCell ref="N55:O55"/>
    <mergeCell ref="L53:M53"/>
    <mergeCell ref="F57:G57"/>
    <mergeCell ref="R50:S50"/>
    <mergeCell ref="R51:S51"/>
    <mergeCell ref="L51:M51"/>
    <mergeCell ref="P50:Q50"/>
    <mergeCell ref="L50:M50"/>
    <mergeCell ref="R52:S52"/>
    <mergeCell ref="R53:S53"/>
    <mergeCell ref="R54:S54"/>
    <mergeCell ref="H54:I54"/>
    <mergeCell ref="H53:I53"/>
    <mergeCell ref="J54:K54"/>
    <mergeCell ref="L52:M52"/>
    <mergeCell ref="F53:G53"/>
    <mergeCell ref="H50:I50"/>
    <mergeCell ref="F55:G55"/>
    <mergeCell ref="F56:G56"/>
    <mergeCell ref="F54:G54"/>
    <mergeCell ref="B51:C51"/>
    <mergeCell ref="J55:K55"/>
    <mergeCell ref="P52:Q52"/>
    <mergeCell ref="N52:O52"/>
    <mergeCell ref="N51:O51"/>
    <mergeCell ref="H56:I56"/>
    <mergeCell ref="P51:Q51"/>
    <mergeCell ref="P53:Q53"/>
    <mergeCell ref="P55:Q55"/>
    <mergeCell ref="P56:Q56"/>
    <mergeCell ref="B52:C52"/>
    <mergeCell ref="D52:E52"/>
    <mergeCell ref="D54:E54"/>
    <mergeCell ref="R64:S64"/>
    <mergeCell ref="P64:Q64"/>
    <mergeCell ref="N64:O64"/>
    <mergeCell ref="F65:G65"/>
    <mergeCell ref="L64:M64"/>
    <mergeCell ref="J56:K56"/>
    <mergeCell ref="L56:M56"/>
    <mergeCell ref="R58:S58"/>
    <mergeCell ref="N58:O58"/>
    <mergeCell ref="P58:Q58"/>
    <mergeCell ref="P63:Q63"/>
    <mergeCell ref="N63:O63"/>
    <mergeCell ref="R60:S60"/>
    <mergeCell ref="N62:O62"/>
    <mergeCell ref="R63:S63"/>
    <mergeCell ref="N57:O57"/>
    <mergeCell ref="R56:S56"/>
    <mergeCell ref="R62:S62"/>
    <mergeCell ref="P62:Q62"/>
    <mergeCell ref="R57:S57"/>
    <mergeCell ref="P57:Q57"/>
    <mergeCell ref="F58:G58"/>
    <mergeCell ref="B67:C67"/>
    <mergeCell ref="D67:E67"/>
    <mergeCell ref="F67:G67"/>
    <mergeCell ref="F66:G66"/>
    <mergeCell ref="B66:C66"/>
    <mergeCell ref="D66:E66"/>
    <mergeCell ref="P60:Q60"/>
    <mergeCell ref="N60:O60"/>
    <mergeCell ref="D65:E65"/>
    <mergeCell ref="L67:M67"/>
    <mergeCell ref="L63:M63"/>
    <mergeCell ref="N53:O53"/>
    <mergeCell ref="L62:M62"/>
    <mergeCell ref="L54:M54"/>
    <mergeCell ref="N56:O56"/>
    <mergeCell ref="N54:O54"/>
    <mergeCell ref="H67:I67"/>
    <mergeCell ref="J67:K67"/>
    <mergeCell ref="J63:K63"/>
    <mergeCell ref="H63:I63"/>
    <mergeCell ref="H55:I55"/>
    <mergeCell ref="J65:K65"/>
    <mergeCell ref="J66:K66"/>
    <mergeCell ref="J57:K57"/>
    <mergeCell ref="H66:I66"/>
    <mergeCell ref="H65:I65"/>
    <mergeCell ref="J64:K64"/>
    <mergeCell ref="H64:I64"/>
    <mergeCell ref="R67:S67"/>
    <mergeCell ref="R66:S66"/>
    <mergeCell ref="P65:Q65"/>
    <mergeCell ref="N66:O66"/>
    <mergeCell ref="R65:S65"/>
    <mergeCell ref="P67:Q67"/>
    <mergeCell ref="N65:O65"/>
    <mergeCell ref="N67:O67"/>
    <mergeCell ref="L66:M66"/>
    <mergeCell ref="L65:M65"/>
    <mergeCell ref="B63:C63"/>
    <mergeCell ref="B60:C60"/>
    <mergeCell ref="B62:C62"/>
    <mergeCell ref="D60:E60"/>
    <mergeCell ref="D62:E62"/>
    <mergeCell ref="D63:E63"/>
    <mergeCell ref="P66:Q66"/>
    <mergeCell ref="J62:K62"/>
    <mergeCell ref="F60:G60"/>
    <mergeCell ref="H62:I62"/>
    <mergeCell ref="H60:I60"/>
    <mergeCell ref="F62:G62"/>
    <mergeCell ref="F63:G63"/>
    <mergeCell ref="B64:C64"/>
    <mergeCell ref="D64:E64"/>
    <mergeCell ref="F64:G64"/>
    <mergeCell ref="B65:C65"/>
    <mergeCell ref="H58:I58"/>
    <mergeCell ref="H57:I57"/>
    <mergeCell ref="L57:M57"/>
    <mergeCell ref="L42:M42"/>
    <mergeCell ref="J52:K52"/>
    <mergeCell ref="H51:I51"/>
    <mergeCell ref="L45:M45"/>
    <mergeCell ref="L48:M48"/>
    <mergeCell ref="L55:M55"/>
    <mergeCell ref="J50:K50"/>
    <mergeCell ref="J58:K58"/>
    <mergeCell ref="J53:K53"/>
    <mergeCell ref="L43:M43"/>
    <mergeCell ref="L44:M44"/>
    <mergeCell ref="J47:K47"/>
    <mergeCell ref="J49:K49"/>
    <mergeCell ref="J45:K45"/>
    <mergeCell ref="J40:K40"/>
    <mergeCell ref="L60:M60"/>
    <mergeCell ref="L47:M47"/>
    <mergeCell ref="L41:M41"/>
    <mergeCell ref="J60:K60"/>
    <mergeCell ref="J51:K51"/>
    <mergeCell ref="L58:M58"/>
    <mergeCell ref="J43:K43"/>
    <mergeCell ref="J48:K48"/>
  </mergeCells>
  <phoneticPr fontId="0" type="noConversion"/>
  <printOptions horizontalCentered="1" verticalCentered="1"/>
  <pageMargins left="0" right="0" top="0" bottom="0" header="0" footer="0"/>
  <pageSetup paperSize="8" scale="82" orientation="landscape" r:id="rId1"/>
  <headerFooter alignWithMargins="0">
    <oddHeader>&amp;CIGAENR cartographie Université de Lorraine&amp;R&amp;"Arial,Gras"&amp;8&amp;A</oddHeader>
    <oddFooter>&amp;RUL / DAPEQ / le 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8">
    <tabColor theme="6" tint="-0.249977111117893"/>
    <pageSetUpPr fitToPage="1"/>
  </sheetPr>
  <dimension ref="A1:M90"/>
  <sheetViews>
    <sheetView workbookViewId="0">
      <selection sqref="A1:A2"/>
    </sheetView>
  </sheetViews>
  <sheetFormatPr baseColWidth="10" defaultColWidth="11.42578125" defaultRowHeight="12.75" x14ac:dyDescent="0.2"/>
  <cols>
    <col min="1" max="1" width="40.140625" customWidth="1"/>
    <col min="2" max="9" width="8.7109375" customWidth="1"/>
    <col min="10" max="11" width="8.7109375" style="276" customWidth="1"/>
    <col min="12" max="12" width="3" customWidth="1"/>
  </cols>
  <sheetData>
    <row r="1" spans="1:13" ht="12.75" customHeight="1" x14ac:dyDescent="0.2">
      <c r="A1" s="1552" t="s">
        <v>424</v>
      </c>
      <c r="B1" s="1548" t="s">
        <v>375</v>
      </c>
      <c r="C1" s="1556"/>
      <c r="D1" s="1548" t="s">
        <v>376</v>
      </c>
      <c r="E1" s="1549"/>
      <c r="F1" s="1548" t="s">
        <v>377</v>
      </c>
      <c r="G1" s="1549"/>
      <c r="H1" s="1511" t="s">
        <v>386</v>
      </c>
      <c r="I1" s="1512"/>
      <c r="J1" s="1489" t="s">
        <v>274</v>
      </c>
      <c r="K1" s="1648"/>
      <c r="L1" s="51"/>
      <c r="M1" s="51"/>
    </row>
    <row r="2" spans="1:13" ht="48.75" customHeight="1" thickBot="1" x14ac:dyDescent="0.25">
      <c r="A2" s="1553"/>
      <c r="B2" s="1557"/>
      <c r="C2" s="1558"/>
      <c r="D2" s="1550"/>
      <c r="E2" s="1551"/>
      <c r="F2" s="1550"/>
      <c r="G2" s="1551"/>
      <c r="H2" s="1513"/>
      <c r="I2" s="1514"/>
      <c r="J2" s="1491"/>
      <c r="K2" s="1649"/>
      <c r="L2" s="51"/>
      <c r="M2" s="51"/>
    </row>
    <row r="3" spans="1:13" x14ac:dyDescent="0.2">
      <c r="A3" s="234" t="s">
        <v>275</v>
      </c>
      <c r="B3" s="1602"/>
      <c r="C3" s="1603"/>
      <c r="D3" s="1602"/>
      <c r="E3" s="1603"/>
      <c r="F3" s="1602"/>
      <c r="G3" s="1603"/>
      <c r="H3" s="1602"/>
      <c r="I3" s="1603"/>
      <c r="J3" s="1493"/>
      <c r="K3" s="1607"/>
      <c r="L3" s="51"/>
      <c r="M3" s="51"/>
    </row>
    <row r="4" spans="1:13" x14ac:dyDescent="0.2">
      <c r="A4" s="145" t="s">
        <v>85</v>
      </c>
      <c r="B4" s="1497"/>
      <c r="C4" s="1498"/>
      <c r="D4" s="1497"/>
      <c r="E4" s="1498"/>
      <c r="F4" s="1497"/>
      <c r="G4" s="1498"/>
      <c r="H4" s="1497"/>
      <c r="I4" s="1498"/>
      <c r="J4" s="1495">
        <f>SUM(B4:I4)</f>
        <v>0</v>
      </c>
      <c r="K4" s="1604"/>
      <c r="L4" s="51"/>
      <c r="M4" s="51"/>
    </row>
    <row r="5" spans="1:13" x14ac:dyDescent="0.2">
      <c r="A5" s="145" t="s">
        <v>73</v>
      </c>
      <c r="B5" s="1600"/>
      <c r="C5" s="1601"/>
      <c r="D5" s="1600"/>
      <c r="E5" s="1601"/>
      <c r="F5" s="1600"/>
      <c r="G5" s="1601"/>
      <c r="H5" s="1600"/>
      <c r="I5" s="1601"/>
      <c r="J5" s="1495">
        <f>SUM(B5:I5)</f>
        <v>0</v>
      </c>
      <c r="K5" s="1604"/>
      <c r="L5" s="51"/>
      <c r="M5" s="51"/>
    </row>
    <row r="6" spans="1:13" ht="13.5" thickBot="1" x14ac:dyDescent="0.25">
      <c r="A6" s="146" t="s">
        <v>87</v>
      </c>
      <c r="B6" s="1471" t="e">
        <f>B5/B4</f>
        <v>#DIV/0!</v>
      </c>
      <c r="C6" s="1472"/>
      <c r="D6" s="1471" t="e">
        <f>D5/D4</f>
        <v>#DIV/0!</v>
      </c>
      <c r="E6" s="1472"/>
      <c r="F6" s="1471" t="e">
        <f>F5/F4</f>
        <v>#DIV/0!</v>
      </c>
      <c r="G6" s="1472"/>
      <c r="H6" s="1471" t="e">
        <f>H5/H4</f>
        <v>#DIV/0!</v>
      </c>
      <c r="I6" s="1472"/>
      <c r="J6" s="1608" t="e">
        <f>J5/J4</f>
        <v>#DIV/0!</v>
      </c>
      <c r="K6" s="1609"/>
      <c r="L6" s="51"/>
      <c r="M6" s="51"/>
    </row>
    <row r="7" spans="1:13" ht="13.5" thickBot="1" x14ac:dyDescent="0.25">
      <c r="A7" s="251"/>
      <c r="B7" s="148" t="s">
        <v>34</v>
      </c>
      <c r="C7" s="149" t="s">
        <v>84</v>
      </c>
      <c r="D7" s="148" t="s">
        <v>34</v>
      </c>
      <c r="E7" s="149" t="s">
        <v>84</v>
      </c>
      <c r="F7" s="148" t="s">
        <v>34</v>
      </c>
      <c r="G7" s="149" t="s">
        <v>84</v>
      </c>
      <c r="H7" s="148" t="s">
        <v>34</v>
      </c>
      <c r="I7" s="149" t="s">
        <v>84</v>
      </c>
      <c r="J7" s="281" t="s">
        <v>34</v>
      </c>
      <c r="K7" s="285" t="s">
        <v>84</v>
      </c>
      <c r="L7" s="51"/>
      <c r="M7" s="51"/>
    </row>
    <row r="8" spans="1:13" x14ac:dyDescent="0.2">
      <c r="A8" s="98" t="s">
        <v>76</v>
      </c>
      <c r="B8" s="437"/>
      <c r="C8" s="438">
        <f>B8*192</f>
        <v>0</v>
      </c>
      <c r="D8" s="437"/>
      <c r="E8" s="438">
        <f>D8*192</f>
        <v>0</v>
      </c>
      <c r="F8" s="437"/>
      <c r="G8" s="438">
        <f>F8*192</f>
        <v>0</v>
      </c>
      <c r="H8" s="437"/>
      <c r="I8" s="438">
        <f>H8*192</f>
        <v>0</v>
      </c>
      <c r="J8" s="428">
        <f t="shared" ref="J8:J18" si="0">SUM(H8,B8,D8,F8)</f>
        <v>0</v>
      </c>
      <c r="K8" s="443">
        <f t="shared" ref="K8:K18" si="1">SUM(I8,C8,E8,G8)</f>
        <v>0</v>
      </c>
      <c r="L8" s="51"/>
      <c r="M8" s="51"/>
    </row>
    <row r="9" spans="1:13" x14ac:dyDescent="0.2">
      <c r="A9" s="99" t="s">
        <v>75</v>
      </c>
      <c r="B9" s="439"/>
      <c r="C9" s="440">
        <f>B9*192</f>
        <v>0</v>
      </c>
      <c r="D9" s="439"/>
      <c r="E9" s="440">
        <f>D9*192</f>
        <v>0</v>
      </c>
      <c r="F9" s="439"/>
      <c r="G9" s="440">
        <f>F9*192</f>
        <v>0</v>
      </c>
      <c r="H9" s="439"/>
      <c r="I9" s="440">
        <f>H9*192</f>
        <v>0</v>
      </c>
      <c r="J9" s="432">
        <f t="shared" si="0"/>
        <v>0</v>
      </c>
      <c r="K9" s="444">
        <f t="shared" si="1"/>
        <v>0</v>
      </c>
      <c r="L9" s="51"/>
      <c r="M9" s="51"/>
    </row>
    <row r="10" spans="1:13" x14ac:dyDescent="0.2">
      <c r="A10" s="99" t="s">
        <v>77</v>
      </c>
      <c r="B10" s="439"/>
      <c r="C10" s="440">
        <f>B10*192</f>
        <v>0</v>
      </c>
      <c r="D10" s="439"/>
      <c r="E10" s="440">
        <f>D10*192</f>
        <v>0</v>
      </c>
      <c r="F10" s="439"/>
      <c r="G10" s="440">
        <f>F10*192</f>
        <v>0</v>
      </c>
      <c r="H10" s="439"/>
      <c r="I10" s="440">
        <f>H10*192</f>
        <v>0</v>
      </c>
      <c r="J10" s="432">
        <f t="shared" si="0"/>
        <v>0</v>
      </c>
      <c r="K10" s="444">
        <f t="shared" si="1"/>
        <v>0</v>
      </c>
      <c r="L10" s="51"/>
      <c r="M10" s="51"/>
    </row>
    <row r="11" spans="1:13" x14ac:dyDescent="0.2">
      <c r="A11" s="99" t="s">
        <v>78</v>
      </c>
      <c r="B11" s="439"/>
      <c r="C11" s="440">
        <f>B11*192</f>
        <v>0</v>
      </c>
      <c r="D11" s="439"/>
      <c r="E11" s="440">
        <f>D11*192</f>
        <v>0</v>
      </c>
      <c r="F11" s="439"/>
      <c r="G11" s="440">
        <f>F11*192</f>
        <v>0</v>
      </c>
      <c r="H11" s="439"/>
      <c r="I11" s="440">
        <f>H11*192</f>
        <v>0</v>
      </c>
      <c r="J11" s="432">
        <f t="shared" si="0"/>
        <v>0</v>
      </c>
      <c r="K11" s="444">
        <f t="shared" si="1"/>
        <v>0</v>
      </c>
      <c r="L11" s="51"/>
      <c r="M11" s="51"/>
    </row>
    <row r="12" spans="1:13" x14ac:dyDescent="0.2">
      <c r="A12" s="99" t="s">
        <v>79</v>
      </c>
      <c r="B12" s="439"/>
      <c r="C12" s="440">
        <f>B12*384</f>
        <v>0</v>
      </c>
      <c r="D12" s="439"/>
      <c r="E12" s="440">
        <f>D12*384</f>
        <v>0</v>
      </c>
      <c r="F12" s="439"/>
      <c r="G12" s="440">
        <f>F12*384</f>
        <v>0</v>
      </c>
      <c r="H12" s="439"/>
      <c r="I12" s="440">
        <f>H12*384</f>
        <v>0</v>
      </c>
      <c r="J12" s="432">
        <f t="shared" si="0"/>
        <v>0</v>
      </c>
      <c r="K12" s="444">
        <f t="shared" si="1"/>
        <v>0</v>
      </c>
      <c r="L12" s="51"/>
      <c r="M12" s="51"/>
    </row>
    <row r="13" spans="1:13" x14ac:dyDescent="0.2">
      <c r="A13" s="172" t="s">
        <v>116</v>
      </c>
      <c r="B13" s="439"/>
      <c r="C13" s="440">
        <f>B13*384</f>
        <v>0</v>
      </c>
      <c r="D13" s="439"/>
      <c r="E13" s="440">
        <f>D13*384</f>
        <v>0</v>
      </c>
      <c r="F13" s="439"/>
      <c r="G13" s="440">
        <f>F13*384</f>
        <v>0</v>
      </c>
      <c r="H13" s="439"/>
      <c r="I13" s="440">
        <f>H13*384</f>
        <v>0</v>
      </c>
      <c r="J13" s="432">
        <f t="shared" si="0"/>
        <v>0</v>
      </c>
      <c r="K13" s="444">
        <f t="shared" si="1"/>
        <v>0</v>
      </c>
      <c r="L13" s="51"/>
      <c r="M13" s="51"/>
    </row>
    <row r="14" spans="1:13" x14ac:dyDescent="0.2">
      <c r="A14" s="99" t="s">
        <v>74</v>
      </c>
      <c r="B14" s="439"/>
      <c r="C14" s="440">
        <f>B14*96</f>
        <v>0</v>
      </c>
      <c r="D14" s="439"/>
      <c r="E14" s="440">
        <f>D14*96</f>
        <v>0</v>
      </c>
      <c r="F14" s="439"/>
      <c r="G14" s="440">
        <f>F14*96</f>
        <v>0</v>
      </c>
      <c r="H14" s="439"/>
      <c r="I14" s="440">
        <f>H14*96</f>
        <v>0</v>
      </c>
      <c r="J14" s="432">
        <f t="shared" si="0"/>
        <v>0</v>
      </c>
      <c r="K14" s="444">
        <f t="shared" si="1"/>
        <v>0</v>
      </c>
      <c r="L14" s="51"/>
      <c r="M14" s="51"/>
    </row>
    <row r="15" spans="1:13" x14ac:dyDescent="0.2">
      <c r="A15" s="99" t="s">
        <v>82</v>
      </c>
      <c r="B15" s="439"/>
      <c r="C15" s="440">
        <f>B15*192</f>
        <v>0</v>
      </c>
      <c r="D15" s="439"/>
      <c r="E15" s="440">
        <f>D15*192</f>
        <v>0</v>
      </c>
      <c r="F15" s="439"/>
      <c r="G15" s="440">
        <f>F15*192</f>
        <v>0</v>
      </c>
      <c r="H15" s="439"/>
      <c r="I15" s="440">
        <f>H15*192</f>
        <v>0</v>
      </c>
      <c r="J15" s="432">
        <f t="shared" si="0"/>
        <v>0</v>
      </c>
      <c r="K15" s="444">
        <f t="shared" si="1"/>
        <v>0</v>
      </c>
      <c r="L15" s="51"/>
      <c r="M15" s="51"/>
    </row>
    <row r="16" spans="1:13" x14ac:dyDescent="0.2">
      <c r="A16" s="99" t="s">
        <v>80</v>
      </c>
      <c r="B16" s="439"/>
      <c r="C16" s="440">
        <f>B16*200</f>
        <v>0</v>
      </c>
      <c r="D16" s="439"/>
      <c r="E16" s="440">
        <f>D16*200</f>
        <v>0</v>
      </c>
      <c r="F16" s="439"/>
      <c r="G16" s="440">
        <f>F16*200</f>
        <v>0</v>
      </c>
      <c r="H16" s="439"/>
      <c r="I16" s="440">
        <f>H16*200</f>
        <v>0</v>
      </c>
      <c r="J16" s="432">
        <f t="shared" si="0"/>
        <v>0</v>
      </c>
      <c r="K16" s="444">
        <f t="shared" si="1"/>
        <v>0</v>
      </c>
      <c r="L16" s="51"/>
      <c r="M16" s="51"/>
    </row>
    <row r="17" spans="1:13" x14ac:dyDescent="0.2">
      <c r="A17" s="99" t="s">
        <v>81</v>
      </c>
      <c r="B17" s="439"/>
      <c r="C17" s="440">
        <f>B17*192</f>
        <v>0</v>
      </c>
      <c r="D17" s="439"/>
      <c r="E17" s="440">
        <f>D17*192</f>
        <v>0</v>
      </c>
      <c r="F17" s="439"/>
      <c r="G17" s="440">
        <f>F17*192</f>
        <v>0</v>
      </c>
      <c r="H17" s="439"/>
      <c r="I17" s="440">
        <f>H17*192</f>
        <v>0</v>
      </c>
      <c r="J17" s="432">
        <f t="shared" si="0"/>
        <v>0</v>
      </c>
      <c r="K17" s="444">
        <f t="shared" si="1"/>
        <v>0</v>
      </c>
      <c r="L17" s="51"/>
      <c r="M17" s="51"/>
    </row>
    <row r="18" spans="1:13" x14ac:dyDescent="0.2">
      <c r="A18" s="99" t="s">
        <v>83</v>
      </c>
      <c r="B18" s="439"/>
      <c r="C18" s="440">
        <f>B18*64</f>
        <v>0</v>
      </c>
      <c r="D18" s="439"/>
      <c r="E18" s="440">
        <f>D18*64</f>
        <v>0</v>
      </c>
      <c r="F18" s="439"/>
      <c r="G18" s="440">
        <f>F18*64</f>
        <v>0</v>
      </c>
      <c r="H18" s="439"/>
      <c r="I18" s="440">
        <f>H18*64</f>
        <v>0</v>
      </c>
      <c r="J18" s="432">
        <f t="shared" si="0"/>
        <v>0</v>
      </c>
      <c r="K18" s="444">
        <f t="shared" si="1"/>
        <v>0</v>
      </c>
      <c r="L18" s="51"/>
      <c r="M18" s="51"/>
    </row>
    <row r="19" spans="1:13" ht="13.5" thickBot="1" x14ac:dyDescent="0.25">
      <c r="A19" s="154" t="s">
        <v>38</v>
      </c>
      <c r="B19" s="416">
        <f t="shared" ref="B19:G19" si="2">SUM(B8:B18)</f>
        <v>0</v>
      </c>
      <c r="C19" s="417">
        <f t="shared" si="2"/>
        <v>0</v>
      </c>
      <c r="D19" s="416">
        <f t="shared" si="2"/>
        <v>0</v>
      </c>
      <c r="E19" s="417">
        <f t="shared" si="2"/>
        <v>0</v>
      </c>
      <c r="F19" s="416">
        <f t="shared" si="2"/>
        <v>0</v>
      </c>
      <c r="G19" s="417">
        <f t="shared" si="2"/>
        <v>0</v>
      </c>
      <c r="H19" s="416">
        <f>SUM(H8:H18)</f>
        <v>0</v>
      </c>
      <c r="I19" s="417">
        <f>SUM(I8:I18)</f>
        <v>0</v>
      </c>
      <c r="J19" s="416">
        <f>SUM(J8:J18)</f>
        <v>0</v>
      </c>
      <c r="K19" s="434">
        <f>SUM(K8:K18)</f>
        <v>0</v>
      </c>
      <c r="L19" s="51"/>
      <c r="M19" s="51"/>
    </row>
    <row r="20" spans="1:13" ht="6" customHeight="1" thickBot="1" x14ac:dyDescent="0.25">
      <c r="A20" s="155"/>
      <c r="B20" s="156"/>
      <c r="C20" s="156"/>
      <c r="D20" s="156"/>
      <c r="E20" s="156"/>
      <c r="F20" s="156"/>
      <c r="G20" s="156"/>
      <c r="H20" s="156"/>
      <c r="I20" s="156"/>
      <c r="J20" s="156"/>
      <c r="K20" s="156"/>
      <c r="L20" s="51"/>
      <c r="M20" s="51"/>
    </row>
    <row r="21" spans="1:13" ht="13.5" thickBot="1" x14ac:dyDescent="0.25">
      <c r="A21" s="157" t="s">
        <v>123</v>
      </c>
      <c r="B21" s="1544"/>
      <c r="C21" s="1545"/>
      <c r="D21" s="1544"/>
      <c r="E21" s="1545"/>
      <c r="F21" s="1544"/>
      <c r="G21" s="1545"/>
      <c r="H21" s="1544"/>
      <c r="I21" s="1545"/>
      <c r="J21" s="1473">
        <f>SUM(B21:I21)</f>
        <v>0</v>
      </c>
      <c r="K21" s="1605"/>
      <c r="L21" s="51"/>
      <c r="M21" s="51"/>
    </row>
    <row r="22" spans="1:13" x14ac:dyDescent="0.2">
      <c r="A22" s="233" t="s">
        <v>125</v>
      </c>
      <c r="B22" s="1544"/>
      <c r="C22" s="1545"/>
      <c r="D22" s="1544"/>
      <c r="E22" s="1545"/>
      <c r="F22" s="1544"/>
      <c r="G22" s="1545"/>
      <c r="H22" s="1544"/>
      <c r="I22" s="1545"/>
      <c r="J22" s="1473">
        <f t="shared" ref="J22:J28" si="3">SUM(B22:I22)</f>
        <v>0</v>
      </c>
      <c r="K22" s="1605"/>
      <c r="L22" s="51"/>
      <c r="M22" s="51"/>
    </row>
    <row r="23" spans="1:13" ht="25.5" x14ac:dyDescent="0.2">
      <c r="A23" s="172" t="s">
        <v>113</v>
      </c>
      <c r="B23" s="1456"/>
      <c r="C23" s="1457"/>
      <c r="D23" s="1456"/>
      <c r="E23" s="1457"/>
      <c r="F23" s="1456"/>
      <c r="G23" s="1457"/>
      <c r="H23" s="1456"/>
      <c r="I23" s="1457"/>
      <c r="J23" s="1479">
        <f t="shared" si="3"/>
        <v>0</v>
      </c>
      <c r="K23" s="1606"/>
      <c r="L23" s="51"/>
      <c r="M23" s="51"/>
    </row>
    <row r="24" spans="1:13" ht="25.5" x14ac:dyDescent="0.2">
      <c r="A24" s="172" t="s">
        <v>114</v>
      </c>
      <c r="B24" s="1456"/>
      <c r="C24" s="1457"/>
      <c r="D24" s="1456"/>
      <c r="E24" s="1457"/>
      <c r="F24" s="1456"/>
      <c r="G24" s="1457"/>
      <c r="H24" s="1456"/>
      <c r="I24" s="1457"/>
      <c r="J24" s="1479">
        <f t="shared" si="3"/>
        <v>0</v>
      </c>
      <c r="K24" s="1606"/>
      <c r="L24" s="51"/>
      <c r="M24" s="51"/>
    </row>
    <row r="25" spans="1:13" ht="25.5" x14ac:dyDescent="0.2">
      <c r="A25" s="172" t="s">
        <v>115</v>
      </c>
      <c r="B25" s="1456"/>
      <c r="C25" s="1457"/>
      <c r="D25" s="1456"/>
      <c r="E25" s="1457"/>
      <c r="F25" s="1456"/>
      <c r="G25" s="1457"/>
      <c r="H25" s="1456"/>
      <c r="I25" s="1457"/>
      <c r="J25" s="1479">
        <f t="shared" si="3"/>
        <v>0</v>
      </c>
      <c r="K25" s="1606"/>
      <c r="L25" s="51"/>
      <c r="M25" s="51"/>
    </row>
    <row r="26" spans="1:13" ht="25.5" x14ac:dyDescent="0.2">
      <c r="A26" s="100" t="s">
        <v>124</v>
      </c>
      <c r="B26" s="1456"/>
      <c r="C26" s="1457"/>
      <c r="D26" s="1456"/>
      <c r="E26" s="1457"/>
      <c r="F26" s="1456"/>
      <c r="G26" s="1457"/>
      <c r="H26" s="1456"/>
      <c r="I26" s="1457"/>
      <c r="J26" s="1479">
        <f t="shared" si="3"/>
        <v>0</v>
      </c>
      <c r="K26" s="1606"/>
      <c r="L26" s="51"/>
      <c r="M26" s="51"/>
    </row>
    <row r="27" spans="1:13" ht="25.5" x14ac:dyDescent="0.2">
      <c r="A27" s="172" t="s">
        <v>126</v>
      </c>
      <c r="B27" s="1456"/>
      <c r="C27" s="1457"/>
      <c r="D27" s="1456"/>
      <c r="E27" s="1457"/>
      <c r="F27" s="1456"/>
      <c r="G27" s="1457"/>
      <c r="H27" s="1456"/>
      <c r="I27" s="1457"/>
      <c r="J27" s="1479">
        <f t="shared" si="3"/>
        <v>0</v>
      </c>
      <c r="K27" s="1606"/>
      <c r="L27" s="51"/>
      <c r="M27" s="51"/>
    </row>
    <row r="28" spans="1:13" ht="13.5" thickBot="1" x14ac:dyDescent="0.25">
      <c r="A28" s="154" t="s">
        <v>72</v>
      </c>
      <c r="B28" s="1481">
        <f>SUM(B23:C27)</f>
        <v>0</v>
      </c>
      <c r="C28" s="1482"/>
      <c r="D28" s="1481">
        <f>SUM(D23:E27)</f>
        <v>0</v>
      </c>
      <c r="E28" s="1482"/>
      <c r="F28" s="1481">
        <f>SUM(F23:G27)</f>
        <v>0</v>
      </c>
      <c r="G28" s="1482"/>
      <c r="H28" s="1481">
        <f>SUM(H23:I27)</f>
        <v>0</v>
      </c>
      <c r="I28" s="1482"/>
      <c r="J28" s="1481">
        <f t="shared" si="3"/>
        <v>0</v>
      </c>
      <c r="K28" s="1610"/>
      <c r="L28" s="51"/>
      <c r="M28" s="51"/>
    </row>
    <row r="29" spans="1:13" ht="4.5" customHeight="1" thickBot="1" x14ac:dyDescent="0.25">
      <c r="A29" s="155"/>
      <c r="B29" s="156"/>
      <c r="C29" s="156"/>
      <c r="D29" s="156"/>
      <c r="E29" s="156"/>
      <c r="F29" s="156"/>
      <c r="G29" s="156"/>
      <c r="H29" s="156"/>
      <c r="I29" s="156"/>
      <c r="J29" s="156"/>
      <c r="K29" s="156"/>
      <c r="L29" s="51"/>
      <c r="M29" s="51"/>
    </row>
    <row r="30" spans="1:13" x14ac:dyDescent="0.2">
      <c r="A30" s="158" t="s">
        <v>88</v>
      </c>
      <c r="B30" s="1467" t="e">
        <f>B28/B4</f>
        <v>#DIV/0!</v>
      </c>
      <c r="C30" s="1468"/>
      <c r="D30" s="1467" t="e">
        <f>D28/D4</f>
        <v>#DIV/0!</v>
      </c>
      <c r="E30" s="1468"/>
      <c r="F30" s="1467" t="e">
        <f>F28/F4</f>
        <v>#DIV/0!</v>
      </c>
      <c r="G30" s="1468"/>
      <c r="H30" s="1467" t="e">
        <f>H28/H4</f>
        <v>#DIV/0!</v>
      </c>
      <c r="I30" s="1468"/>
      <c r="J30" s="1611" t="e">
        <f>J28/J4</f>
        <v>#DIV/0!</v>
      </c>
      <c r="K30" s="1612"/>
      <c r="L30" s="51"/>
      <c r="M30" s="51"/>
    </row>
    <row r="31" spans="1:13" x14ac:dyDescent="0.2">
      <c r="A31" s="99" t="s">
        <v>89</v>
      </c>
      <c r="B31" s="1440">
        <f>B5-C19</f>
        <v>0</v>
      </c>
      <c r="C31" s="1441"/>
      <c r="D31" s="1440">
        <f>D5-E19</f>
        <v>0</v>
      </c>
      <c r="E31" s="1441"/>
      <c r="F31" s="1440">
        <f>F5-G19</f>
        <v>0</v>
      </c>
      <c r="G31" s="1441"/>
      <c r="H31" s="1440">
        <f>H5-I19</f>
        <v>0</v>
      </c>
      <c r="I31" s="1441"/>
      <c r="J31" s="1465">
        <f>SUM(B31:I31)</f>
        <v>0</v>
      </c>
      <c r="K31" s="1615"/>
      <c r="L31" s="51"/>
      <c r="M31" s="51"/>
    </row>
    <row r="32" spans="1:13" x14ac:dyDescent="0.2">
      <c r="A32" s="99" t="s">
        <v>92</v>
      </c>
      <c r="B32" s="1483">
        <f>B28-C19</f>
        <v>0</v>
      </c>
      <c r="C32" s="1484"/>
      <c r="D32" s="1483">
        <f>D28-E19</f>
        <v>0</v>
      </c>
      <c r="E32" s="1484"/>
      <c r="F32" s="1483">
        <f>F28-G19</f>
        <v>0</v>
      </c>
      <c r="G32" s="1484"/>
      <c r="H32" s="1483">
        <f>H28-I19</f>
        <v>0</v>
      </c>
      <c r="I32" s="1484"/>
      <c r="J32" s="1469">
        <f>SUM(B32:I32)</f>
        <v>0</v>
      </c>
      <c r="K32" s="1614"/>
      <c r="L32" s="51"/>
      <c r="M32" s="51"/>
    </row>
    <row r="33" spans="1:13" x14ac:dyDescent="0.2">
      <c r="A33" s="159" t="s">
        <v>108</v>
      </c>
      <c r="B33" s="1442" t="e">
        <f>(C19/B5)</f>
        <v>#DIV/0!</v>
      </c>
      <c r="C33" s="1443"/>
      <c r="D33" s="1442" t="e">
        <f>(E19/D5)</f>
        <v>#DIV/0!</v>
      </c>
      <c r="E33" s="1443"/>
      <c r="F33" s="1442" t="e">
        <f>(G19/F5)</f>
        <v>#DIV/0!</v>
      </c>
      <c r="G33" s="1443"/>
      <c r="H33" s="1442" t="e">
        <f>(I19/H5)</f>
        <v>#DIV/0!</v>
      </c>
      <c r="I33" s="1443"/>
      <c r="J33" s="1475" t="e">
        <f>(K19/J5)</f>
        <v>#DIV/0!</v>
      </c>
      <c r="K33" s="1613"/>
      <c r="L33" s="51"/>
      <c r="M33" s="51"/>
    </row>
    <row r="34" spans="1:13" x14ac:dyDescent="0.2">
      <c r="A34" s="159" t="s">
        <v>90</v>
      </c>
      <c r="B34" s="1442" t="e">
        <f>C19/B28</f>
        <v>#DIV/0!</v>
      </c>
      <c r="C34" s="1443"/>
      <c r="D34" s="1442" t="e">
        <f>E19/D28</f>
        <v>#DIV/0!</v>
      </c>
      <c r="E34" s="1443"/>
      <c r="F34" s="1442" t="e">
        <f>G19/F28</f>
        <v>#DIV/0!</v>
      </c>
      <c r="G34" s="1443"/>
      <c r="H34" s="1442" t="e">
        <f>I19/H28</f>
        <v>#DIV/0!</v>
      </c>
      <c r="I34" s="1443"/>
      <c r="J34" s="1475" t="e">
        <f>K19/J28</f>
        <v>#DIV/0!</v>
      </c>
      <c r="K34" s="1613"/>
      <c r="L34" s="51"/>
      <c r="M34" s="51"/>
    </row>
    <row r="35" spans="1:13" ht="13.5" thickBot="1" x14ac:dyDescent="0.25">
      <c r="A35" s="247" t="s">
        <v>91</v>
      </c>
      <c r="B35" s="1485" t="e">
        <f>(B28/B5)</f>
        <v>#DIV/0!</v>
      </c>
      <c r="C35" s="1486"/>
      <c r="D35" s="1485" t="e">
        <f>(D28/D5)</f>
        <v>#DIV/0!</v>
      </c>
      <c r="E35" s="1486"/>
      <c r="F35" s="1485" t="e">
        <f>(F28/F5)</f>
        <v>#DIV/0!</v>
      </c>
      <c r="G35" s="1486"/>
      <c r="H35" s="1485" t="e">
        <f>(H28/H5)</f>
        <v>#DIV/0!</v>
      </c>
      <c r="I35" s="1486"/>
      <c r="J35" s="1454" t="e">
        <f>(J28/J5)</f>
        <v>#DIV/0!</v>
      </c>
      <c r="K35" s="1616"/>
      <c r="L35" s="51"/>
      <c r="M35" s="51"/>
    </row>
    <row r="36" spans="1:13" ht="6.75" customHeight="1" thickBot="1" x14ac:dyDescent="0.25">
      <c r="A36" s="161"/>
      <c r="B36" s="162"/>
      <c r="C36" s="162"/>
      <c r="D36" s="162"/>
      <c r="E36" s="162"/>
      <c r="F36" s="162"/>
      <c r="G36" s="162"/>
      <c r="H36" s="162"/>
      <c r="I36" s="162"/>
      <c r="J36" s="283"/>
      <c r="K36" s="283"/>
      <c r="L36" s="51"/>
      <c r="M36" s="51"/>
    </row>
    <row r="37" spans="1:13" s="279" customFormat="1" ht="25.5" x14ac:dyDescent="0.2">
      <c r="A37" s="277" t="s">
        <v>411</v>
      </c>
      <c r="B37" s="1598"/>
      <c r="C37" s="1599"/>
      <c r="D37" s="1598"/>
      <c r="E37" s="1599"/>
      <c r="F37" s="1598"/>
      <c r="G37" s="1599"/>
      <c r="H37" s="1598"/>
      <c r="I37" s="1599"/>
      <c r="J37" s="1507">
        <f>SUM(B37:I37)</f>
        <v>0</v>
      </c>
      <c r="K37" s="1508"/>
      <c r="L37" s="278"/>
      <c r="M37" s="278"/>
    </row>
    <row r="38" spans="1:13" s="279" customFormat="1" ht="25.5" x14ac:dyDescent="0.2">
      <c r="A38" s="280" t="s">
        <v>412</v>
      </c>
      <c r="B38" s="1561"/>
      <c r="C38" s="1562"/>
      <c r="D38" s="1561"/>
      <c r="E38" s="1562"/>
      <c r="F38" s="1561"/>
      <c r="G38" s="1562"/>
      <c r="H38" s="1561"/>
      <c r="I38" s="1562"/>
      <c r="J38" s="1452">
        <f t="shared" ref="J38:J45" si="4">SUM(B38:I38)</f>
        <v>0</v>
      </c>
      <c r="K38" s="1453"/>
      <c r="L38" s="278"/>
      <c r="M38" s="278"/>
    </row>
    <row r="39" spans="1:13" s="279" customFormat="1" ht="25.5" x14ac:dyDescent="0.2">
      <c r="A39" s="280" t="s">
        <v>413</v>
      </c>
      <c r="B39" s="1561"/>
      <c r="C39" s="1562"/>
      <c r="D39" s="1561"/>
      <c r="E39" s="1562"/>
      <c r="F39" s="1561"/>
      <c r="G39" s="1562"/>
      <c r="H39" s="1561"/>
      <c r="I39" s="1562"/>
      <c r="J39" s="1452">
        <f t="shared" si="4"/>
        <v>0</v>
      </c>
      <c r="K39" s="1453"/>
      <c r="L39" s="278"/>
      <c r="M39" s="278"/>
    </row>
    <row r="40" spans="1:13" s="279" customFormat="1" x14ac:dyDescent="0.2">
      <c r="A40" s="104" t="s">
        <v>39</v>
      </c>
      <c r="B40" s="1450">
        <f>SUM(B37:C39)</f>
        <v>0</v>
      </c>
      <c r="C40" s="1451"/>
      <c r="D40" s="1450">
        <f>SUM(D37:E39)</f>
        <v>0</v>
      </c>
      <c r="E40" s="1451"/>
      <c r="F40" s="1450">
        <f>SUM(F37:G39)</f>
        <v>0</v>
      </c>
      <c r="G40" s="1451"/>
      <c r="H40" s="1450">
        <f>SUM(H37:I39)</f>
        <v>0</v>
      </c>
      <c r="I40" s="1451"/>
      <c r="J40" s="1462">
        <f t="shared" si="4"/>
        <v>0</v>
      </c>
      <c r="K40" s="1463"/>
      <c r="L40" s="278"/>
      <c r="M40" s="278"/>
    </row>
    <row r="41" spans="1:13" s="279" customFormat="1" ht="25.5" x14ac:dyDescent="0.2">
      <c r="A41" s="280" t="s">
        <v>414</v>
      </c>
      <c r="B41" s="1561"/>
      <c r="C41" s="1562"/>
      <c r="D41" s="1561"/>
      <c r="E41" s="1562"/>
      <c r="F41" s="1561"/>
      <c r="G41" s="1562"/>
      <c r="H41" s="1561"/>
      <c r="I41" s="1562"/>
      <c r="J41" s="1452">
        <f t="shared" si="4"/>
        <v>0</v>
      </c>
      <c r="K41" s="1453"/>
      <c r="L41" s="278"/>
      <c r="M41" s="278"/>
    </row>
    <row r="42" spans="1:13" s="279" customFormat="1" ht="25.5" x14ac:dyDescent="0.2">
      <c r="A42" s="280" t="s">
        <v>415</v>
      </c>
      <c r="B42" s="1561"/>
      <c r="C42" s="1562"/>
      <c r="D42" s="1561"/>
      <c r="E42" s="1562"/>
      <c r="F42" s="1561"/>
      <c r="G42" s="1562"/>
      <c r="H42" s="1561"/>
      <c r="I42" s="1562"/>
      <c r="J42" s="1452">
        <f t="shared" si="4"/>
        <v>0</v>
      </c>
      <c r="K42" s="1453"/>
      <c r="L42" s="278"/>
      <c r="M42" s="278"/>
    </row>
    <row r="43" spans="1:13" s="279" customFormat="1" ht="25.5" x14ac:dyDescent="0.2">
      <c r="A43" s="280" t="s">
        <v>416</v>
      </c>
      <c r="B43" s="1561"/>
      <c r="C43" s="1562"/>
      <c r="D43" s="1561"/>
      <c r="E43" s="1562"/>
      <c r="F43" s="1561"/>
      <c r="G43" s="1562"/>
      <c r="H43" s="1561"/>
      <c r="I43" s="1562"/>
      <c r="J43" s="1452">
        <f t="shared" si="4"/>
        <v>0</v>
      </c>
      <c r="K43" s="1453"/>
      <c r="L43" s="278"/>
      <c r="M43" s="278"/>
    </row>
    <row r="44" spans="1:13" s="279" customFormat="1" x14ac:dyDescent="0.2">
      <c r="A44" s="104" t="s">
        <v>40</v>
      </c>
      <c r="B44" s="1450">
        <f>SUM(B41:C43)</f>
        <v>0</v>
      </c>
      <c r="C44" s="1451"/>
      <c r="D44" s="1450">
        <f>SUM(D41:E43)</f>
        <v>0</v>
      </c>
      <c r="E44" s="1451"/>
      <c r="F44" s="1450">
        <f>SUM(F41:G43)</f>
        <v>0</v>
      </c>
      <c r="G44" s="1451"/>
      <c r="H44" s="1450">
        <f>SUM(H41:I43)</f>
        <v>0</v>
      </c>
      <c r="I44" s="1451"/>
      <c r="J44" s="1462">
        <f t="shared" si="4"/>
        <v>0</v>
      </c>
      <c r="K44" s="1463"/>
      <c r="L44" s="278"/>
      <c r="M44" s="278"/>
    </row>
    <row r="45" spans="1:13" ht="12.75" customHeight="1" thickBot="1" x14ac:dyDescent="0.25">
      <c r="A45" s="164" t="s">
        <v>99</v>
      </c>
      <c r="B45" s="1448">
        <f>B40+B44</f>
        <v>0</v>
      </c>
      <c r="C45" s="1449"/>
      <c r="D45" s="1448">
        <f>D40+D44</f>
        <v>0</v>
      </c>
      <c r="E45" s="1449"/>
      <c r="F45" s="1448">
        <f>F40+F44</f>
        <v>0</v>
      </c>
      <c r="G45" s="1449"/>
      <c r="H45" s="1448">
        <f>H40+H44</f>
        <v>0</v>
      </c>
      <c r="I45" s="1449"/>
      <c r="J45" s="1448">
        <f t="shared" si="4"/>
        <v>0</v>
      </c>
      <c r="K45" s="1464"/>
      <c r="L45" s="51"/>
      <c r="M45" s="51"/>
    </row>
    <row r="46" spans="1:13" ht="5.25" customHeight="1" thickBot="1" x14ac:dyDescent="0.25">
      <c r="A46" s="165"/>
      <c r="B46" s="664"/>
      <c r="C46" s="664"/>
      <c r="D46" s="664"/>
      <c r="E46" s="664"/>
      <c r="F46" s="664"/>
      <c r="G46" s="664"/>
      <c r="H46" s="664"/>
      <c r="I46" s="664"/>
      <c r="J46" s="156"/>
      <c r="K46" s="156"/>
      <c r="L46" s="51"/>
      <c r="M46" s="51"/>
    </row>
    <row r="47" spans="1:13" ht="25.5" x14ac:dyDescent="0.2">
      <c r="A47" s="166" t="s">
        <v>104</v>
      </c>
      <c r="B47" s="1646"/>
      <c r="C47" s="1647"/>
      <c r="D47" s="1646"/>
      <c r="E47" s="1650"/>
      <c r="F47" s="1646"/>
      <c r="G47" s="1647"/>
      <c r="H47" s="1646"/>
      <c r="I47" s="1650"/>
      <c r="J47" s="1460">
        <f>SUM(B47:I47)</f>
        <v>0</v>
      </c>
      <c r="K47" s="1461"/>
      <c r="L47" s="51"/>
      <c r="M47" s="51"/>
    </row>
    <row r="48" spans="1:13" s="279" customFormat="1" x14ac:dyDescent="0.2">
      <c r="A48" s="256" t="s">
        <v>153</v>
      </c>
      <c r="B48" s="1444"/>
      <c r="C48" s="1445"/>
      <c r="D48" s="1444"/>
      <c r="E48" s="1445"/>
      <c r="F48" s="1444"/>
      <c r="G48" s="1445"/>
      <c r="H48" s="1444"/>
      <c r="I48" s="1445"/>
      <c r="J48" s="1458">
        <f t="shared" ref="J48:J58" si="5">SUM(B48:I48)</f>
        <v>0</v>
      </c>
      <c r="K48" s="1517"/>
      <c r="L48" s="278"/>
      <c r="M48" s="278"/>
    </row>
    <row r="49" spans="1:13" s="279" customFormat="1" x14ac:dyDescent="0.2">
      <c r="A49" s="256" t="s">
        <v>138</v>
      </c>
      <c r="B49" s="1444"/>
      <c r="C49" s="1445"/>
      <c r="D49" s="1444"/>
      <c r="E49" s="1445"/>
      <c r="F49" s="1444"/>
      <c r="G49" s="1445"/>
      <c r="H49" s="1444"/>
      <c r="I49" s="1445"/>
      <c r="J49" s="1458">
        <f t="shared" si="5"/>
        <v>0</v>
      </c>
      <c r="K49" s="1517"/>
      <c r="L49" s="278"/>
      <c r="M49" s="278"/>
    </row>
    <row r="50" spans="1:13" s="279" customFormat="1" x14ac:dyDescent="0.2">
      <c r="A50" s="257" t="s">
        <v>154</v>
      </c>
      <c r="B50" s="1518">
        <f>SUM(B48:C49)</f>
        <v>0</v>
      </c>
      <c r="C50" s="1519"/>
      <c r="D50" s="1518">
        <f>SUM(D48:E49)</f>
        <v>0</v>
      </c>
      <c r="E50" s="1519"/>
      <c r="F50" s="1518">
        <f>SUM(F48:G49)</f>
        <v>0</v>
      </c>
      <c r="G50" s="1519"/>
      <c r="H50" s="1518">
        <f>SUM(H48:I49)</f>
        <v>0</v>
      </c>
      <c r="I50" s="1519"/>
      <c r="J50" s="1499">
        <f t="shared" si="5"/>
        <v>0</v>
      </c>
      <c r="K50" s="1644"/>
      <c r="L50" s="278"/>
      <c r="M50" s="278"/>
    </row>
    <row r="51" spans="1:13" s="279" customFormat="1" x14ac:dyDescent="0.2">
      <c r="A51" s="256" t="s">
        <v>140</v>
      </c>
      <c r="B51" s="1444"/>
      <c r="C51" s="1445"/>
      <c r="D51" s="1444"/>
      <c r="E51" s="1445"/>
      <c r="F51" s="1444"/>
      <c r="G51" s="1445"/>
      <c r="H51" s="1444"/>
      <c r="I51" s="1445"/>
      <c r="J51" s="1458">
        <f t="shared" si="5"/>
        <v>0</v>
      </c>
      <c r="K51" s="1517"/>
      <c r="L51" s="278"/>
      <c r="M51" s="278"/>
    </row>
    <row r="52" spans="1:13" s="279" customFormat="1" x14ac:dyDescent="0.2">
      <c r="A52" s="256" t="s">
        <v>141</v>
      </c>
      <c r="B52" s="1444"/>
      <c r="C52" s="1445"/>
      <c r="D52" s="1444"/>
      <c r="E52" s="1445"/>
      <c r="F52" s="1444"/>
      <c r="G52" s="1445"/>
      <c r="H52" s="1444"/>
      <c r="I52" s="1445"/>
      <c r="J52" s="1458">
        <f t="shared" si="5"/>
        <v>0</v>
      </c>
      <c r="K52" s="1517"/>
      <c r="L52" s="278"/>
      <c r="M52" s="278"/>
    </row>
    <row r="53" spans="1:13" s="279" customFormat="1" x14ac:dyDescent="0.2">
      <c r="A53" s="257" t="s">
        <v>142</v>
      </c>
      <c r="B53" s="1518">
        <f>SUM(B51:C52)</f>
        <v>0</v>
      </c>
      <c r="C53" s="1519"/>
      <c r="D53" s="1518">
        <f>SUM(D51:E52)</f>
        <v>0</v>
      </c>
      <c r="E53" s="1519"/>
      <c r="F53" s="1518">
        <f>SUM(F51:G52)</f>
        <v>0</v>
      </c>
      <c r="G53" s="1519"/>
      <c r="H53" s="1518">
        <f>SUM(H51:I52)</f>
        <v>0</v>
      </c>
      <c r="I53" s="1519"/>
      <c r="J53" s="1499">
        <f t="shared" si="5"/>
        <v>0</v>
      </c>
      <c r="K53" s="1644"/>
      <c r="L53" s="278"/>
      <c r="M53" s="278"/>
    </row>
    <row r="54" spans="1:13" x14ac:dyDescent="0.2">
      <c r="A54" s="260" t="s">
        <v>102</v>
      </c>
      <c r="B54" s="1458">
        <f>B50+B53+B55</f>
        <v>0</v>
      </c>
      <c r="C54" s="1523"/>
      <c r="D54" s="1458">
        <f>D50+D53+D55</f>
        <v>0</v>
      </c>
      <c r="E54" s="1523"/>
      <c r="F54" s="1458">
        <f>F50+F53+F55</f>
        <v>0</v>
      </c>
      <c r="G54" s="1523"/>
      <c r="H54" s="1458">
        <f>H50+H53+H55</f>
        <v>0</v>
      </c>
      <c r="I54" s="1523"/>
      <c r="J54" s="1458">
        <f t="shared" si="5"/>
        <v>0</v>
      </c>
      <c r="K54" s="1517"/>
      <c r="L54" s="51"/>
      <c r="M54" s="51"/>
    </row>
    <row r="55" spans="1:13" x14ac:dyDescent="0.2">
      <c r="A55" s="169" t="s">
        <v>100</v>
      </c>
      <c r="B55" s="1501"/>
      <c r="C55" s="1502"/>
      <c r="D55" s="1501"/>
      <c r="E55" s="1502"/>
      <c r="F55" s="1501"/>
      <c r="G55" s="1502"/>
      <c r="H55" s="1501"/>
      <c r="I55" s="1502"/>
      <c r="J55" s="1499">
        <f t="shared" si="5"/>
        <v>0</v>
      </c>
      <c r="K55" s="1644"/>
      <c r="L55" s="51"/>
      <c r="M55" s="51"/>
    </row>
    <row r="56" spans="1:13" x14ac:dyDescent="0.2">
      <c r="A56" s="169" t="s">
        <v>101</v>
      </c>
      <c r="B56" s="1503"/>
      <c r="C56" s="1504"/>
      <c r="D56" s="1503"/>
      <c r="E56" s="1504"/>
      <c r="F56" s="1503"/>
      <c r="G56" s="1504"/>
      <c r="H56" s="1503"/>
      <c r="I56" s="1504"/>
      <c r="J56" s="1499">
        <f t="shared" si="5"/>
        <v>0</v>
      </c>
      <c r="K56" s="1500"/>
      <c r="L56" s="51"/>
      <c r="M56" s="51"/>
    </row>
    <row r="57" spans="1:13" x14ac:dyDescent="0.2">
      <c r="A57" s="169" t="s">
        <v>103</v>
      </c>
      <c r="B57" s="1518"/>
      <c r="C57" s="1519"/>
      <c r="D57" s="1518"/>
      <c r="E57" s="1519"/>
      <c r="F57" s="1518"/>
      <c r="G57" s="1519"/>
      <c r="H57" s="1518"/>
      <c r="I57" s="1519"/>
      <c r="J57" s="1499">
        <f t="shared" si="5"/>
        <v>0</v>
      </c>
      <c r="K57" s="1500"/>
      <c r="L57" s="51"/>
      <c r="M57" s="51"/>
    </row>
    <row r="58" spans="1:13" ht="13.5" thickBot="1" x14ac:dyDescent="0.25">
      <c r="A58" s="113" t="s">
        <v>47</v>
      </c>
      <c r="B58" s="1642"/>
      <c r="C58" s="1643"/>
      <c r="D58" s="1631"/>
      <c r="E58" s="1632"/>
      <c r="F58" s="1642"/>
      <c r="G58" s="1643"/>
      <c r="H58" s="1631"/>
      <c r="I58" s="1632"/>
      <c r="J58" s="1537">
        <f t="shared" si="5"/>
        <v>0</v>
      </c>
      <c r="K58" s="1538"/>
      <c r="L58" s="51"/>
      <c r="M58" s="51"/>
    </row>
    <row r="59" spans="1:13" ht="3.75" customHeight="1" thickBot="1" x14ac:dyDescent="0.25">
      <c r="A59" s="87"/>
      <c r="B59" s="170"/>
      <c r="C59" s="170"/>
      <c r="D59" s="170"/>
      <c r="E59" s="170"/>
      <c r="F59" s="170"/>
      <c r="G59" s="170"/>
      <c r="H59" s="170"/>
      <c r="I59" s="170"/>
      <c r="J59" s="284"/>
      <c r="K59" s="284"/>
      <c r="L59" s="51"/>
      <c r="M59" s="51"/>
    </row>
    <row r="60" spans="1:13" ht="13.5" thickBot="1" x14ac:dyDescent="0.25">
      <c r="A60" s="171" t="s">
        <v>111</v>
      </c>
      <c r="B60" s="1575" t="e">
        <f>B47/B4</f>
        <v>#DIV/0!</v>
      </c>
      <c r="C60" s="1576"/>
      <c r="D60" s="1623" t="e">
        <f>D47/D4</f>
        <v>#DIV/0!</v>
      </c>
      <c r="E60" s="1576"/>
      <c r="F60" s="1575" t="e">
        <f>F47/F4</f>
        <v>#DIV/0!</v>
      </c>
      <c r="G60" s="1576"/>
      <c r="H60" s="1575" t="e">
        <f>H47/H4</f>
        <v>#DIV/0!</v>
      </c>
      <c r="I60" s="1576"/>
      <c r="J60" s="1587" t="e">
        <f>J47/J4</f>
        <v>#DIV/0!</v>
      </c>
      <c r="K60" s="1645"/>
      <c r="L60" s="51"/>
      <c r="M60" s="51"/>
    </row>
    <row r="61" spans="1:13" ht="5.25" customHeight="1" thickBot="1" x14ac:dyDescent="0.25">
      <c r="A61" s="87"/>
      <c r="B61" s="170"/>
      <c r="C61" s="170"/>
      <c r="D61" s="170"/>
      <c r="E61" s="170"/>
      <c r="F61" s="170"/>
      <c r="G61" s="170"/>
      <c r="H61" s="170"/>
      <c r="I61" s="170"/>
      <c r="J61" s="284"/>
      <c r="K61" s="284"/>
      <c r="L61" s="51"/>
      <c r="M61" s="51"/>
    </row>
    <row r="62" spans="1:13" x14ac:dyDescent="0.2">
      <c r="A62" s="261" t="s">
        <v>4</v>
      </c>
      <c r="B62" s="1417"/>
      <c r="C62" s="1577"/>
      <c r="D62" s="1417"/>
      <c r="E62" s="1577"/>
      <c r="F62" s="1417"/>
      <c r="G62" s="1577"/>
      <c r="H62" s="1417"/>
      <c r="I62" s="1577"/>
      <c r="J62" s="1591">
        <f>SUM(B62:I62)</f>
        <v>0</v>
      </c>
      <c r="K62" s="1592"/>
      <c r="L62" s="51"/>
      <c r="M62" s="51"/>
    </row>
    <row r="63" spans="1:13" x14ac:dyDescent="0.2">
      <c r="A63" s="168" t="s">
        <v>105</v>
      </c>
      <c r="B63" s="1573"/>
      <c r="C63" s="1574"/>
      <c r="D63" s="1639"/>
      <c r="E63" s="1640"/>
      <c r="F63" s="1573"/>
      <c r="G63" s="1574"/>
      <c r="H63" s="1573"/>
      <c r="I63" s="1574"/>
      <c r="J63" s="1581">
        <f>SUM(B63:I63)</f>
        <v>0</v>
      </c>
      <c r="K63" s="1582"/>
      <c r="L63" s="51"/>
      <c r="M63" s="51"/>
    </row>
    <row r="64" spans="1:13" x14ac:dyDescent="0.2">
      <c r="A64" s="168" t="s">
        <v>29</v>
      </c>
      <c r="B64" s="1578"/>
      <c r="C64" s="1579"/>
      <c r="D64" s="1639"/>
      <c r="E64" s="1640"/>
      <c r="F64" s="1578"/>
      <c r="G64" s="1579"/>
      <c r="H64" s="1639"/>
      <c r="I64" s="1640"/>
      <c r="J64" s="1581">
        <f>SUM(B64:I64)</f>
        <v>0</v>
      </c>
      <c r="K64" s="1582"/>
      <c r="L64" s="51"/>
      <c r="M64" s="51"/>
    </row>
    <row r="65" spans="1:13" x14ac:dyDescent="0.2">
      <c r="A65" s="168" t="s">
        <v>106</v>
      </c>
      <c r="B65" s="1578"/>
      <c r="C65" s="1579"/>
      <c r="D65" s="1639"/>
      <c r="E65" s="1640"/>
      <c r="F65" s="1578"/>
      <c r="G65" s="1579"/>
      <c r="H65" s="1639"/>
      <c r="I65" s="1640"/>
      <c r="J65" s="1581">
        <f>SUM(B65:I65)</f>
        <v>0</v>
      </c>
      <c r="K65" s="1582"/>
      <c r="L65" s="51"/>
      <c r="M65" s="51"/>
    </row>
    <row r="66" spans="1:13" x14ac:dyDescent="0.2">
      <c r="A66" s="99" t="s">
        <v>121</v>
      </c>
      <c r="B66" s="1578"/>
      <c r="C66" s="1579"/>
      <c r="D66" s="1639"/>
      <c r="E66" s="1640"/>
      <c r="F66" s="1578"/>
      <c r="G66" s="1579"/>
      <c r="H66" s="1639"/>
      <c r="I66" s="1640"/>
      <c r="J66" s="1581">
        <f>SUM(B66:I66)</f>
        <v>0</v>
      </c>
      <c r="K66" s="1582"/>
      <c r="L66" s="51"/>
      <c r="M66" s="51"/>
    </row>
    <row r="67" spans="1:13" ht="13.5" thickBot="1" x14ac:dyDescent="0.25">
      <c r="A67" s="154" t="s">
        <v>107</v>
      </c>
      <c r="B67" s="1528">
        <f>SUM(B62:B66)</f>
        <v>0</v>
      </c>
      <c r="C67" s="1529"/>
      <c r="D67" s="1528">
        <f>SUM(D62:D66)</f>
        <v>0</v>
      </c>
      <c r="E67" s="1529"/>
      <c r="F67" s="1528">
        <f>SUM(F62:F66)</f>
        <v>0</v>
      </c>
      <c r="G67" s="1529"/>
      <c r="H67" s="1528">
        <f>SUM(H62:H66)</f>
        <v>0</v>
      </c>
      <c r="I67" s="1529"/>
      <c r="J67" s="1528">
        <f>SUM(J62:J66)</f>
        <v>0</v>
      </c>
      <c r="K67" s="1580"/>
      <c r="L67" s="51"/>
      <c r="M67" s="51"/>
    </row>
    <row r="68" spans="1:13" x14ac:dyDescent="0.2">
      <c r="A68" s="51"/>
      <c r="B68" s="51"/>
      <c r="C68" s="51"/>
      <c r="D68" s="51"/>
      <c r="E68" s="51"/>
      <c r="F68" s="51"/>
      <c r="G68" s="51"/>
      <c r="H68" s="51"/>
      <c r="I68" s="51"/>
      <c r="J68" s="271"/>
      <c r="K68" s="271"/>
      <c r="L68" s="51"/>
      <c r="M68" s="51"/>
    </row>
    <row r="69" spans="1:13" ht="13.5" thickBot="1" x14ac:dyDescent="0.25">
      <c r="A69" s="51"/>
      <c r="B69" s="51"/>
      <c r="C69" s="51"/>
      <c r="D69" s="51"/>
      <c r="E69" s="51"/>
      <c r="F69" s="51"/>
      <c r="G69" s="51"/>
      <c r="H69" s="51"/>
      <c r="I69" s="51"/>
      <c r="J69" s="271"/>
      <c r="K69" s="271"/>
      <c r="L69" s="51"/>
      <c r="M69" s="51"/>
    </row>
    <row r="70" spans="1:13" ht="25.5" x14ac:dyDescent="0.2">
      <c r="A70" s="166" t="s">
        <v>104</v>
      </c>
      <c r="B70" s="1559"/>
      <c r="C70" s="1641"/>
      <c r="D70" s="1637"/>
      <c r="E70" s="1638"/>
      <c r="F70" s="1637"/>
      <c r="G70" s="1638"/>
      <c r="H70" s="1637"/>
      <c r="I70" s="1638"/>
      <c r="J70" s="1635">
        <f>SUM(B70:I70)</f>
        <v>0</v>
      </c>
      <c r="K70" s="1636"/>
      <c r="L70" s="51"/>
      <c r="M70" s="51"/>
    </row>
    <row r="71" spans="1:13" x14ac:dyDescent="0.2">
      <c r="A71" s="256" t="s">
        <v>153</v>
      </c>
      <c r="B71" s="1444"/>
      <c r="C71" s="1445"/>
      <c r="D71" s="1444"/>
      <c r="E71" s="1445"/>
      <c r="F71" s="1444"/>
      <c r="G71" s="1445"/>
      <c r="H71" s="1444"/>
      <c r="I71" s="1445"/>
      <c r="J71" s="1625">
        <f t="shared" ref="J71:J76" si="6">SUM(B71:I71)</f>
        <v>0</v>
      </c>
      <c r="K71" s="1626"/>
      <c r="L71" s="51"/>
      <c r="M71" s="51"/>
    </row>
    <row r="72" spans="1:13" x14ac:dyDescent="0.2">
      <c r="A72" s="256" t="s">
        <v>138</v>
      </c>
      <c r="B72" s="1444"/>
      <c r="C72" s="1445"/>
      <c r="D72" s="1444"/>
      <c r="E72" s="1445"/>
      <c r="F72" s="1444"/>
      <c r="G72" s="1445"/>
      <c r="H72" s="1444"/>
      <c r="I72" s="1445"/>
      <c r="J72" s="1625">
        <f t="shared" si="6"/>
        <v>0</v>
      </c>
      <c r="K72" s="1626"/>
      <c r="L72" s="51"/>
      <c r="M72" s="51"/>
    </row>
    <row r="73" spans="1:13" x14ac:dyDescent="0.2">
      <c r="A73" s="257" t="s">
        <v>154</v>
      </c>
      <c r="B73" s="1518">
        <f>SUM(B71:C72)</f>
        <v>0</v>
      </c>
      <c r="C73" s="1519"/>
      <c r="D73" s="1518">
        <f>SUM(D71:E72)</f>
        <v>0</v>
      </c>
      <c r="E73" s="1519"/>
      <c r="F73" s="1518">
        <f>SUM(F71:G72)</f>
        <v>0</v>
      </c>
      <c r="G73" s="1519"/>
      <c r="H73" s="1518">
        <f>SUM(H71:I72)</f>
        <v>0</v>
      </c>
      <c r="I73" s="1519"/>
      <c r="J73" s="1625">
        <f t="shared" si="6"/>
        <v>0</v>
      </c>
      <c r="K73" s="1626"/>
      <c r="L73" s="51"/>
      <c r="M73" s="51"/>
    </row>
    <row r="74" spans="1:13" x14ac:dyDescent="0.2">
      <c r="A74" s="256" t="s">
        <v>140</v>
      </c>
      <c r="B74" s="1444"/>
      <c r="C74" s="1445"/>
      <c r="D74" s="1444"/>
      <c r="E74" s="1445"/>
      <c r="F74" s="1444"/>
      <c r="G74" s="1445"/>
      <c r="H74" s="1444"/>
      <c r="I74" s="1445"/>
      <c r="J74" s="1625">
        <f t="shared" si="6"/>
        <v>0</v>
      </c>
      <c r="K74" s="1626"/>
      <c r="L74" s="51"/>
      <c r="M74" s="51"/>
    </row>
    <row r="75" spans="1:13" x14ac:dyDescent="0.2">
      <c r="A75" s="256" t="s">
        <v>141</v>
      </c>
      <c r="B75" s="1444"/>
      <c r="C75" s="1445"/>
      <c r="D75" s="1444"/>
      <c r="E75" s="1445"/>
      <c r="F75" s="1444"/>
      <c r="G75" s="1445"/>
      <c r="H75" s="1444"/>
      <c r="I75" s="1445"/>
      <c r="J75" s="1625">
        <f t="shared" si="6"/>
        <v>0</v>
      </c>
      <c r="K75" s="1626"/>
      <c r="L75" s="51"/>
      <c r="M75" s="51"/>
    </row>
    <row r="76" spans="1:13" x14ac:dyDescent="0.2">
      <c r="A76" s="257" t="s">
        <v>142</v>
      </c>
      <c r="B76" s="1518">
        <f>SUM(B74:C75)</f>
        <v>0</v>
      </c>
      <c r="C76" s="1519"/>
      <c r="D76" s="1518">
        <f>SUM(D74:E75)</f>
        <v>0</v>
      </c>
      <c r="E76" s="1519"/>
      <c r="F76" s="1518">
        <f>SUM(F74:G75)</f>
        <v>0</v>
      </c>
      <c r="G76" s="1519"/>
      <c r="H76" s="1518">
        <f>SUM(H74:I75)</f>
        <v>0</v>
      </c>
      <c r="I76" s="1519"/>
      <c r="J76" s="1625">
        <f t="shared" si="6"/>
        <v>0</v>
      </c>
      <c r="K76" s="1626"/>
      <c r="L76" s="51"/>
      <c r="M76" s="51"/>
    </row>
    <row r="77" spans="1:13" x14ac:dyDescent="0.2">
      <c r="A77" s="260" t="s">
        <v>102</v>
      </c>
      <c r="B77" s="1458">
        <f>B73+B76+B78+B79+B80</f>
        <v>0</v>
      </c>
      <c r="C77" s="1523"/>
      <c r="D77" s="1458">
        <f>D73+D76+D78+D79+D80</f>
        <v>0</v>
      </c>
      <c r="E77" s="1523"/>
      <c r="F77" s="1458">
        <f>F73+F76+F78+F79+F80</f>
        <v>0</v>
      </c>
      <c r="G77" s="1523"/>
      <c r="H77" s="1458">
        <f>H73+H76+H78+H79+H80</f>
        <v>0</v>
      </c>
      <c r="I77" s="1523"/>
      <c r="J77" s="1633">
        <f>J73+J76+J78+J79+J80</f>
        <v>0</v>
      </c>
      <c r="K77" s="1634"/>
      <c r="L77" s="51"/>
      <c r="M77" s="51"/>
    </row>
    <row r="78" spans="1:13" x14ac:dyDescent="0.2">
      <c r="A78" s="169" t="s">
        <v>100</v>
      </c>
      <c r="B78" s="1501"/>
      <c r="C78" s="1502"/>
      <c r="D78" s="1501"/>
      <c r="E78" s="1502"/>
      <c r="F78" s="1501"/>
      <c r="G78" s="1502"/>
      <c r="H78" s="1501"/>
      <c r="I78" s="1502"/>
      <c r="J78" s="1625">
        <f>SUM(B78:I78)</f>
        <v>0</v>
      </c>
      <c r="K78" s="1626"/>
      <c r="L78" s="51"/>
      <c r="M78" s="51"/>
    </row>
    <row r="79" spans="1:13" x14ac:dyDescent="0.2">
      <c r="A79" s="169" t="s">
        <v>101</v>
      </c>
      <c r="B79" s="1503"/>
      <c r="C79" s="1504"/>
      <c r="D79" s="1503"/>
      <c r="E79" s="1504"/>
      <c r="F79" s="1503"/>
      <c r="G79" s="1504"/>
      <c r="H79" s="1503"/>
      <c r="I79" s="1504"/>
      <c r="J79" s="1625">
        <f>SUM(B79:I79)</f>
        <v>0</v>
      </c>
      <c r="K79" s="1626"/>
      <c r="L79" s="51"/>
      <c r="M79" s="51"/>
    </row>
    <row r="80" spans="1:13" x14ac:dyDescent="0.2">
      <c r="A80" s="169" t="s">
        <v>103</v>
      </c>
      <c r="B80" s="1518"/>
      <c r="C80" s="1519"/>
      <c r="D80" s="1518"/>
      <c r="E80" s="1519"/>
      <c r="F80" s="1518"/>
      <c r="G80" s="1519"/>
      <c r="H80" s="1518"/>
      <c r="I80" s="1519"/>
      <c r="J80" s="1625">
        <f>SUM(B80:I80)</f>
        <v>0</v>
      </c>
      <c r="K80" s="1626"/>
      <c r="L80" s="51"/>
      <c r="M80" s="51"/>
    </row>
    <row r="81" spans="1:13" ht="13.5" thickBot="1" x14ac:dyDescent="0.25">
      <c r="A81" s="113" t="s">
        <v>47</v>
      </c>
      <c r="B81" s="1631"/>
      <c r="C81" s="1632"/>
      <c r="D81" s="1627"/>
      <c r="E81" s="1628"/>
      <c r="F81" s="1627"/>
      <c r="G81" s="1628"/>
      <c r="H81" s="1627"/>
      <c r="I81" s="1628"/>
      <c r="J81" s="1629">
        <f>SUM(B81:I81)</f>
        <v>0</v>
      </c>
      <c r="K81" s="1630"/>
      <c r="L81" s="51"/>
      <c r="M81" s="51"/>
    </row>
    <row r="82" spans="1:13" ht="13.5" thickBot="1" x14ac:dyDescent="0.25">
      <c r="A82" s="87"/>
      <c r="B82" s="170"/>
      <c r="C82" s="170"/>
      <c r="D82" s="170"/>
      <c r="E82" s="170"/>
      <c r="F82" s="170"/>
      <c r="G82" s="170"/>
      <c r="H82" s="170"/>
      <c r="I82" s="170"/>
      <c r="J82" s="284"/>
      <c r="K82" s="284"/>
      <c r="L82" s="51"/>
      <c r="M82" s="51"/>
    </row>
    <row r="83" spans="1:13" ht="13.5" thickBot="1" x14ac:dyDescent="0.25">
      <c r="A83" s="171" t="s">
        <v>111</v>
      </c>
      <c r="B83" s="1623" t="e">
        <f>B70/B4</f>
        <v>#DIV/0!</v>
      </c>
      <c r="C83" s="1576"/>
      <c r="D83" s="1623" t="e">
        <f>D70/D4</f>
        <v>#DIV/0!</v>
      </c>
      <c r="E83" s="1576"/>
      <c r="F83" s="1623" t="e">
        <f>F70/F4</f>
        <v>#DIV/0!</v>
      </c>
      <c r="G83" s="1576"/>
      <c r="H83" s="1623" t="e">
        <f>H70/H4</f>
        <v>#DIV/0!</v>
      </c>
      <c r="I83" s="1576"/>
      <c r="J83" s="1623" t="e">
        <f>J70/J4</f>
        <v>#DIV/0!</v>
      </c>
      <c r="K83" s="1624"/>
      <c r="L83" s="51"/>
      <c r="M83" s="51"/>
    </row>
    <row r="84" spans="1:13" ht="13.5" thickBot="1" x14ac:dyDescent="0.25">
      <c r="A84" s="87"/>
      <c r="B84" s="170"/>
      <c r="C84" s="170"/>
      <c r="D84" s="170"/>
      <c r="E84" s="170"/>
      <c r="F84" s="170"/>
      <c r="G84" s="170"/>
      <c r="H84" s="170"/>
      <c r="I84" s="170"/>
      <c r="J84" s="284"/>
      <c r="K84" s="284"/>
      <c r="L84" s="51"/>
      <c r="M84" s="51"/>
    </row>
    <row r="85" spans="1:13" x14ac:dyDescent="0.2">
      <c r="A85" s="261" t="s">
        <v>270</v>
      </c>
      <c r="B85" s="1621"/>
      <c r="C85" s="1622"/>
      <c r="D85" s="1621"/>
      <c r="E85" s="1622"/>
      <c r="F85" s="1621"/>
      <c r="G85" s="1622"/>
      <c r="H85" s="1621"/>
      <c r="I85" s="1622"/>
      <c r="J85" s="1591">
        <f>SUM(B85:I85)</f>
        <v>0</v>
      </c>
      <c r="K85" s="1592"/>
      <c r="L85" s="51"/>
      <c r="M85" s="51"/>
    </row>
    <row r="86" spans="1:13" x14ac:dyDescent="0.2">
      <c r="A86" s="168" t="s">
        <v>105</v>
      </c>
      <c r="B86" s="1619"/>
      <c r="C86" s="1620"/>
      <c r="D86" s="1619"/>
      <c r="E86" s="1620"/>
      <c r="F86" s="1619"/>
      <c r="G86" s="1620"/>
      <c r="H86" s="1619"/>
      <c r="I86" s="1620"/>
      <c r="J86" s="1581">
        <f>SUM(B86:I86)</f>
        <v>0</v>
      </c>
      <c r="K86" s="1582"/>
      <c r="L86" s="51"/>
      <c r="M86" s="51"/>
    </row>
    <row r="87" spans="1:13" x14ac:dyDescent="0.2">
      <c r="A87" s="168" t="s">
        <v>29</v>
      </c>
      <c r="B87" s="1619"/>
      <c r="C87" s="1620"/>
      <c r="D87" s="1619"/>
      <c r="E87" s="1620"/>
      <c r="F87" s="1619"/>
      <c r="G87" s="1620"/>
      <c r="H87" s="1619"/>
      <c r="I87" s="1620"/>
      <c r="J87" s="1581">
        <f>SUM(B87:I87)</f>
        <v>0</v>
      </c>
      <c r="K87" s="1582"/>
      <c r="L87" s="51"/>
      <c r="M87" s="51"/>
    </row>
    <row r="88" spans="1:13" x14ac:dyDescent="0.2">
      <c r="A88" s="168" t="s">
        <v>106</v>
      </c>
      <c r="B88" s="1619"/>
      <c r="C88" s="1620"/>
      <c r="D88" s="1619"/>
      <c r="E88" s="1620"/>
      <c r="F88" s="1619"/>
      <c r="G88" s="1620"/>
      <c r="H88" s="1619"/>
      <c r="I88" s="1620"/>
      <c r="J88" s="1581">
        <f>SUM(B88:I88)</f>
        <v>0</v>
      </c>
      <c r="K88" s="1582"/>
      <c r="L88" s="51"/>
      <c r="M88" s="51"/>
    </row>
    <row r="89" spans="1:13" x14ac:dyDescent="0.2">
      <c r="A89" s="99" t="s">
        <v>121</v>
      </c>
      <c r="B89" s="1619"/>
      <c r="C89" s="1620"/>
      <c r="D89" s="1619"/>
      <c r="E89" s="1620"/>
      <c r="F89" s="1619"/>
      <c r="G89" s="1620"/>
      <c r="H89" s="1619"/>
      <c r="I89" s="1620"/>
      <c r="J89" s="1581">
        <f>SUM(B89:I89)</f>
        <v>0</v>
      </c>
      <c r="K89" s="1582"/>
      <c r="L89" s="51"/>
      <c r="M89" s="51"/>
    </row>
    <row r="90" spans="1:13" ht="13.5" thickBot="1" x14ac:dyDescent="0.25">
      <c r="A90" s="154" t="s">
        <v>107</v>
      </c>
      <c r="B90" s="1528">
        <f>SUM(B85:C89)</f>
        <v>0</v>
      </c>
      <c r="C90" s="1529"/>
      <c r="D90" s="1528">
        <f>SUM(D85:E89)</f>
        <v>0</v>
      </c>
      <c r="E90" s="1529"/>
      <c r="F90" s="1528">
        <f>SUM(F85:G89)</f>
        <v>0</v>
      </c>
      <c r="G90" s="1529"/>
      <c r="H90" s="1528">
        <f>SUM(H85:I89)</f>
        <v>0</v>
      </c>
      <c r="I90" s="1529"/>
      <c r="J90" s="1528">
        <f>SUM(J85:K89)</f>
        <v>0</v>
      </c>
      <c r="K90" s="1580"/>
      <c r="L90" s="51"/>
      <c r="M90" s="51"/>
    </row>
  </sheetData>
  <mergeCells count="331">
    <mergeCell ref="B45:C45"/>
    <mergeCell ref="F45:G45"/>
    <mergeCell ref="F39:G39"/>
    <mergeCell ref="D48:E48"/>
    <mergeCell ref="D42:E42"/>
    <mergeCell ref="B43:C43"/>
    <mergeCell ref="B51:C51"/>
    <mergeCell ref="B47:C47"/>
    <mergeCell ref="B48:C48"/>
    <mergeCell ref="B53:C53"/>
    <mergeCell ref="D52:E52"/>
    <mergeCell ref="B52:C52"/>
    <mergeCell ref="D51:E51"/>
    <mergeCell ref="D49:E49"/>
    <mergeCell ref="B50:C50"/>
    <mergeCell ref="D50:E50"/>
    <mergeCell ref="B49:C49"/>
    <mergeCell ref="F51:G51"/>
    <mergeCell ref="D45:E45"/>
    <mergeCell ref="D39:E39"/>
    <mergeCell ref="F33:G33"/>
    <mergeCell ref="F34:G34"/>
    <mergeCell ref="F37:G37"/>
    <mergeCell ref="D34:E34"/>
    <mergeCell ref="F35:G35"/>
    <mergeCell ref="D47:E47"/>
    <mergeCell ref="H37:I37"/>
    <mergeCell ref="H39:I39"/>
    <mergeCell ref="H47:I47"/>
    <mergeCell ref="F41:G41"/>
    <mergeCell ref="H45:I45"/>
    <mergeCell ref="F44:G44"/>
    <mergeCell ref="F38:G38"/>
    <mergeCell ref="F40:G40"/>
    <mergeCell ref="B42:C42"/>
    <mergeCell ref="B44:C44"/>
    <mergeCell ref="H42:I42"/>
    <mergeCell ref="D43:E43"/>
    <mergeCell ref="D44:E44"/>
    <mergeCell ref="H43:I43"/>
    <mergeCell ref="B37:C37"/>
    <mergeCell ref="B35:C35"/>
    <mergeCell ref="D38:E38"/>
    <mergeCell ref="D41:E41"/>
    <mergeCell ref="D40:E40"/>
    <mergeCell ref="B41:C41"/>
    <mergeCell ref="B40:C40"/>
    <mergeCell ref="B38:C38"/>
    <mergeCell ref="B39:C39"/>
    <mergeCell ref="F43:G43"/>
    <mergeCell ref="D37:E37"/>
    <mergeCell ref="H32:I32"/>
    <mergeCell ref="H30:I30"/>
    <mergeCell ref="D30:E30"/>
    <mergeCell ref="D32:E32"/>
    <mergeCell ref="F4:G4"/>
    <mergeCell ref="D5:E5"/>
    <mergeCell ref="D21:E21"/>
    <mergeCell ref="D4:E4"/>
    <mergeCell ref="H35:I35"/>
    <mergeCell ref="D23:E23"/>
    <mergeCell ref="F23:G23"/>
    <mergeCell ref="F21:G21"/>
    <mergeCell ref="H22:I22"/>
    <mergeCell ref="F22:G22"/>
    <mergeCell ref="H6:I6"/>
    <mergeCell ref="H21:I21"/>
    <mergeCell ref="F6:G6"/>
    <mergeCell ref="H23:I23"/>
    <mergeCell ref="D6:E6"/>
    <mergeCell ref="F27:G27"/>
    <mergeCell ref="F25:G25"/>
    <mergeCell ref="F26:G26"/>
    <mergeCell ref="D24:E24"/>
    <mergeCell ref="J1:K2"/>
    <mergeCell ref="J4:K4"/>
    <mergeCell ref="H5:I5"/>
    <mergeCell ref="J5:K5"/>
    <mergeCell ref="J3:K3"/>
    <mergeCell ref="H1:I2"/>
    <mergeCell ref="D35:E35"/>
    <mergeCell ref="F5:G5"/>
    <mergeCell ref="D22:E22"/>
    <mergeCell ref="F1:G2"/>
    <mergeCell ref="D1:E2"/>
    <mergeCell ref="F3:G3"/>
    <mergeCell ref="D3:E3"/>
    <mergeCell ref="J21:K21"/>
    <mergeCell ref="J27:K27"/>
    <mergeCell ref="J24:K24"/>
    <mergeCell ref="J26:K26"/>
    <mergeCell ref="J22:K22"/>
    <mergeCell ref="D27:E27"/>
    <mergeCell ref="D25:E25"/>
    <mergeCell ref="F32:G32"/>
    <mergeCell ref="D26:E26"/>
    <mergeCell ref="F30:G30"/>
    <mergeCell ref="F28:G28"/>
    <mergeCell ref="H3:I3"/>
    <mergeCell ref="H4:I4"/>
    <mergeCell ref="B31:C31"/>
    <mergeCell ref="D31:E31"/>
    <mergeCell ref="D33:E33"/>
    <mergeCell ref="B26:C26"/>
    <mergeCell ref="B28:C28"/>
    <mergeCell ref="A1:A2"/>
    <mergeCell ref="B3:C3"/>
    <mergeCell ref="B1:C2"/>
    <mergeCell ref="B5:C5"/>
    <mergeCell ref="B4:C4"/>
    <mergeCell ref="B24:C24"/>
    <mergeCell ref="B27:C27"/>
    <mergeCell ref="B25:C25"/>
    <mergeCell ref="B30:C30"/>
    <mergeCell ref="F31:G31"/>
    <mergeCell ref="F24:G24"/>
    <mergeCell ref="H24:I24"/>
    <mergeCell ref="H27:I27"/>
    <mergeCell ref="H25:I25"/>
    <mergeCell ref="H26:I26"/>
    <mergeCell ref="H33:I33"/>
    <mergeCell ref="H31:I31"/>
    <mergeCell ref="J6:K6"/>
    <mergeCell ref="B33:C33"/>
    <mergeCell ref="B34:C34"/>
    <mergeCell ref="B32:C32"/>
    <mergeCell ref="B21:C21"/>
    <mergeCell ref="B6:C6"/>
    <mergeCell ref="D28:E28"/>
    <mergeCell ref="J34:K34"/>
    <mergeCell ref="B23:C23"/>
    <mergeCell ref="B22:C22"/>
    <mergeCell ref="J30:K30"/>
    <mergeCell ref="J25:K25"/>
    <mergeCell ref="J23:K23"/>
    <mergeCell ref="H34:I34"/>
    <mergeCell ref="J28:K28"/>
    <mergeCell ref="J31:K31"/>
    <mergeCell ref="H28:I28"/>
    <mergeCell ref="J32:K32"/>
    <mergeCell ref="J44:K44"/>
    <mergeCell ref="H41:I41"/>
    <mergeCell ref="J43:K43"/>
    <mergeCell ref="J47:K47"/>
    <mergeCell ref="F48:G48"/>
    <mergeCell ref="F47:G47"/>
    <mergeCell ref="J42:K42"/>
    <mergeCell ref="J33:K33"/>
    <mergeCell ref="J48:K48"/>
    <mergeCell ref="J37:K37"/>
    <mergeCell ref="J45:K45"/>
    <mergeCell ref="J39:K39"/>
    <mergeCell ref="J38:K38"/>
    <mergeCell ref="J41:K41"/>
    <mergeCell ref="H40:I40"/>
    <mergeCell ref="H38:I38"/>
    <mergeCell ref="J40:K40"/>
    <mergeCell ref="J35:K35"/>
    <mergeCell ref="H44:I44"/>
    <mergeCell ref="F42:G42"/>
    <mergeCell ref="J50:K50"/>
    <mergeCell ref="H50:I50"/>
    <mergeCell ref="H48:I48"/>
    <mergeCell ref="H49:I49"/>
    <mergeCell ref="H67:I67"/>
    <mergeCell ref="F54:G54"/>
    <mergeCell ref="J51:K51"/>
    <mergeCell ref="H51:I51"/>
    <mergeCell ref="H64:I64"/>
    <mergeCell ref="H56:I56"/>
    <mergeCell ref="F49:G49"/>
    <mergeCell ref="J49:K49"/>
    <mergeCell ref="F50:G50"/>
    <mergeCell ref="J54:K54"/>
    <mergeCell ref="J53:K53"/>
    <mergeCell ref="H53:I53"/>
    <mergeCell ref="H54:I54"/>
    <mergeCell ref="F63:G63"/>
    <mergeCell ref="J67:K67"/>
    <mergeCell ref="H63:I63"/>
    <mergeCell ref="D54:E54"/>
    <mergeCell ref="F62:G62"/>
    <mergeCell ref="H66:I66"/>
    <mergeCell ref="F66:G66"/>
    <mergeCell ref="J60:K60"/>
    <mergeCell ref="H60:I60"/>
    <mergeCell ref="J63:K63"/>
    <mergeCell ref="F60:G60"/>
    <mergeCell ref="J62:K62"/>
    <mergeCell ref="H65:I65"/>
    <mergeCell ref="D53:E53"/>
    <mergeCell ref="B55:C55"/>
    <mergeCell ref="B73:C73"/>
    <mergeCell ref="B71:C71"/>
    <mergeCell ref="B72:C72"/>
    <mergeCell ref="B62:C62"/>
    <mergeCell ref="J52:K52"/>
    <mergeCell ref="J56:K56"/>
    <mergeCell ref="J57:K57"/>
    <mergeCell ref="F53:G53"/>
    <mergeCell ref="H52:I52"/>
    <mergeCell ref="F52:G52"/>
    <mergeCell ref="F56:G56"/>
    <mergeCell ref="F58:G58"/>
    <mergeCell ref="F57:G57"/>
    <mergeCell ref="D58:E58"/>
    <mergeCell ref="H57:I57"/>
    <mergeCell ref="F55:G55"/>
    <mergeCell ref="B54:C54"/>
    <mergeCell ref="B58:C58"/>
    <mergeCell ref="B60:C60"/>
    <mergeCell ref="B57:C57"/>
    <mergeCell ref="D60:E60"/>
    <mergeCell ref="D62:E62"/>
    <mergeCell ref="D57:E57"/>
    <mergeCell ref="B64:C64"/>
    <mergeCell ref="B65:C65"/>
    <mergeCell ref="B67:C67"/>
    <mergeCell ref="B56:C56"/>
    <mergeCell ref="F74:G74"/>
    <mergeCell ref="F73:G73"/>
    <mergeCell ref="B63:C63"/>
    <mergeCell ref="B66:C66"/>
    <mergeCell ref="D65:E65"/>
    <mergeCell ref="B74:C74"/>
    <mergeCell ref="B70:C70"/>
    <mergeCell ref="D63:E63"/>
    <mergeCell ref="D66:E66"/>
    <mergeCell ref="D67:E67"/>
    <mergeCell ref="D73:E73"/>
    <mergeCell ref="D56:E56"/>
    <mergeCell ref="D55:E55"/>
    <mergeCell ref="D64:E64"/>
    <mergeCell ref="D71:E71"/>
    <mergeCell ref="F67:G67"/>
    <mergeCell ref="F65:G65"/>
    <mergeCell ref="D72:E72"/>
    <mergeCell ref="F72:G72"/>
    <mergeCell ref="J58:K58"/>
    <mergeCell ref="H72:I72"/>
    <mergeCell ref="J72:K72"/>
    <mergeCell ref="H71:I71"/>
    <mergeCell ref="J65:K65"/>
    <mergeCell ref="J55:K55"/>
    <mergeCell ref="H55:I55"/>
    <mergeCell ref="J71:K71"/>
    <mergeCell ref="J70:K70"/>
    <mergeCell ref="H70:I70"/>
    <mergeCell ref="D70:E70"/>
    <mergeCell ref="J64:K64"/>
    <mergeCell ref="H58:I58"/>
    <mergeCell ref="J66:K66"/>
    <mergeCell ref="F70:G70"/>
    <mergeCell ref="F71:G71"/>
    <mergeCell ref="F64:G64"/>
    <mergeCell ref="H62:I62"/>
    <mergeCell ref="J78:K78"/>
    <mergeCell ref="J77:K77"/>
    <mergeCell ref="H75:I75"/>
    <mergeCell ref="J75:K75"/>
    <mergeCell ref="J76:K76"/>
    <mergeCell ref="J73:K73"/>
    <mergeCell ref="H73:I73"/>
    <mergeCell ref="H74:I74"/>
    <mergeCell ref="J74:K74"/>
    <mergeCell ref="F75:G75"/>
    <mergeCell ref="H79:I79"/>
    <mergeCell ref="H80:I80"/>
    <mergeCell ref="F78:G78"/>
    <mergeCell ref="H76:I76"/>
    <mergeCell ref="D76:E76"/>
    <mergeCell ref="D78:E78"/>
    <mergeCell ref="F76:G76"/>
    <mergeCell ref="D75:E75"/>
    <mergeCell ref="F77:G77"/>
    <mergeCell ref="H78:I78"/>
    <mergeCell ref="H77:I77"/>
    <mergeCell ref="B77:C77"/>
    <mergeCell ref="B78:C78"/>
    <mergeCell ref="B79:C79"/>
    <mergeCell ref="D83:E83"/>
    <mergeCell ref="B80:C80"/>
    <mergeCell ref="D80:E80"/>
    <mergeCell ref="D77:E77"/>
    <mergeCell ref="D81:E81"/>
    <mergeCell ref="D74:E74"/>
    <mergeCell ref="B76:C76"/>
    <mergeCell ref="B81:C81"/>
    <mergeCell ref="B75:C75"/>
    <mergeCell ref="J79:K79"/>
    <mergeCell ref="F80:G80"/>
    <mergeCell ref="F79:G79"/>
    <mergeCell ref="F81:G81"/>
    <mergeCell ref="H81:I81"/>
    <mergeCell ref="J81:K81"/>
    <mergeCell ref="D86:E86"/>
    <mergeCell ref="F87:G87"/>
    <mergeCell ref="D79:E79"/>
    <mergeCell ref="D85:E85"/>
    <mergeCell ref="F85:G85"/>
    <mergeCell ref="F83:G83"/>
    <mergeCell ref="J85:K85"/>
    <mergeCell ref="H83:I83"/>
    <mergeCell ref="J86:K86"/>
    <mergeCell ref="J80:K80"/>
    <mergeCell ref="H85:I85"/>
    <mergeCell ref="J83:K83"/>
    <mergeCell ref="B90:C90"/>
    <mergeCell ref="H89:I89"/>
    <mergeCell ref="D90:E90"/>
    <mergeCell ref="B89:C89"/>
    <mergeCell ref="D89:E89"/>
    <mergeCell ref="F90:G90"/>
    <mergeCell ref="F89:G89"/>
    <mergeCell ref="H90:I90"/>
    <mergeCell ref="B83:C83"/>
    <mergeCell ref="B86:C86"/>
    <mergeCell ref="B85:C85"/>
    <mergeCell ref="B88:C88"/>
    <mergeCell ref="B87:C87"/>
    <mergeCell ref="D87:E87"/>
    <mergeCell ref="D88:E88"/>
    <mergeCell ref="H86:I86"/>
    <mergeCell ref="H87:I87"/>
    <mergeCell ref="J90:K90"/>
    <mergeCell ref="J87:K87"/>
    <mergeCell ref="J88:K88"/>
    <mergeCell ref="F88:G88"/>
    <mergeCell ref="F86:G86"/>
    <mergeCell ref="J89:K89"/>
    <mergeCell ref="H88:I88"/>
  </mergeCells>
  <phoneticPr fontId="0" type="noConversion"/>
  <printOptions horizontalCentered="1" verticalCentered="1"/>
  <pageMargins left="0" right="0" top="0" bottom="0" header="0" footer="0"/>
  <pageSetup paperSize="8" scale="83" orientation="landscape" r:id="rId1"/>
  <headerFooter alignWithMargins="0">
    <oddHeader>&amp;CIGAENR cartographie Université de Lorraine&amp;R&amp;"Arial,Gras"&amp;8&amp;A</oddHeader>
    <oddFooter>&amp;RUL / DAPEQ / le 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9">
    <tabColor theme="6" tint="-0.249977111117893"/>
    <pageSetUpPr fitToPage="1"/>
  </sheetPr>
  <dimension ref="A1:Z67"/>
  <sheetViews>
    <sheetView zoomScale="80" zoomScaleNormal="80" workbookViewId="0">
      <selection sqref="A1:A2"/>
    </sheetView>
  </sheetViews>
  <sheetFormatPr baseColWidth="10" defaultColWidth="11.42578125" defaultRowHeight="12.75" x14ac:dyDescent="0.2"/>
  <cols>
    <col min="1" max="1" width="40.140625" customWidth="1"/>
    <col min="2" max="23" width="8.7109375" customWidth="1"/>
    <col min="24" max="25" width="8.7109375" style="276" customWidth="1"/>
    <col min="26" max="26" width="3" customWidth="1"/>
  </cols>
  <sheetData>
    <row r="1" spans="1:26" ht="12.75" customHeight="1" x14ac:dyDescent="0.2">
      <c r="A1" s="1552" t="s">
        <v>424</v>
      </c>
      <c r="B1" s="1548" t="s">
        <v>375</v>
      </c>
      <c r="C1" s="1549"/>
      <c r="D1" s="1548" t="s">
        <v>376</v>
      </c>
      <c r="E1" s="1549"/>
      <c r="F1" s="1548" t="s">
        <v>377</v>
      </c>
      <c r="G1" s="1549"/>
      <c r="H1" s="1548" t="s">
        <v>378</v>
      </c>
      <c r="I1" s="1549"/>
      <c r="J1" s="1548" t="s">
        <v>379</v>
      </c>
      <c r="K1" s="1549"/>
      <c r="L1" s="1548" t="s">
        <v>380</v>
      </c>
      <c r="M1" s="1549"/>
      <c r="N1" s="1548" t="s">
        <v>384</v>
      </c>
      <c r="O1" s="1549"/>
      <c r="P1" s="1548" t="s">
        <v>381</v>
      </c>
      <c r="Q1" s="1556"/>
      <c r="R1" s="1548" t="s">
        <v>382</v>
      </c>
      <c r="S1" s="1549"/>
      <c r="T1" s="1548" t="s">
        <v>383</v>
      </c>
      <c r="U1" s="1549"/>
      <c r="V1" s="1511" t="s">
        <v>277</v>
      </c>
      <c r="W1" s="1512"/>
      <c r="X1" s="1489" t="s">
        <v>276</v>
      </c>
      <c r="Y1" s="1490"/>
      <c r="Z1" s="51"/>
    </row>
    <row r="2" spans="1:26" ht="48.75" customHeight="1" thickBot="1" x14ac:dyDescent="0.25">
      <c r="A2" s="1553"/>
      <c r="B2" s="1550"/>
      <c r="C2" s="1551"/>
      <c r="D2" s="1550"/>
      <c r="E2" s="1551"/>
      <c r="F2" s="1550"/>
      <c r="G2" s="1551"/>
      <c r="H2" s="1550"/>
      <c r="I2" s="1551"/>
      <c r="J2" s="1550"/>
      <c r="K2" s="1551"/>
      <c r="L2" s="1550"/>
      <c r="M2" s="1551"/>
      <c r="N2" s="1550"/>
      <c r="O2" s="1551"/>
      <c r="P2" s="1557"/>
      <c r="Q2" s="1558"/>
      <c r="R2" s="1550"/>
      <c r="S2" s="1551"/>
      <c r="T2" s="1550"/>
      <c r="U2" s="1551"/>
      <c r="V2" s="1513"/>
      <c r="W2" s="1514"/>
      <c r="X2" s="1491"/>
      <c r="Y2" s="1492"/>
      <c r="Z2" s="51"/>
    </row>
    <row r="3" spans="1:26" x14ac:dyDescent="0.2">
      <c r="A3" s="234" t="s">
        <v>278</v>
      </c>
      <c r="B3" s="1602"/>
      <c r="C3" s="1603"/>
      <c r="D3" s="1602"/>
      <c r="E3" s="1603"/>
      <c r="F3" s="1602"/>
      <c r="G3" s="1603"/>
      <c r="H3" s="1602"/>
      <c r="I3" s="1603"/>
      <c r="J3" s="1602"/>
      <c r="K3" s="1603"/>
      <c r="L3" s="1602"/>
      <c r="M3" s="1603"/>
      <c r="N3" s="1602"/>
      <c r="O3" s="1603"/>
      <c r="P3" s="1602"/>
      <c r="Q3" s="1603"/>
      <c r="R3" s="1602"/>
      <c r="S3" s="1603"/>
      <c r="T3" s="1602"/>
      <c r="U3" s="1603"/>
      <c r="V3" s="1602"/>
      <c r="W3" s="1603"/>
      <c r="X3" s="1493"/>
      <c r="Y3" s="1494"/>
      <c r="Z3" s="51"/>
    </row>
    <row r="4" spans="1:26" x14ac:dyDescent="0.2">
      <c r="A4" s="145" t="s">
        <v>85</v>
      </c>
      <c r="B4" s="1497"/>
      <c r="C4" s="1498"/>
      <c r="D4" s="1497"/>
      <c r="E4" s="1498"/>
      <c r="F4" s="1497"/>
      <c r="G4" s="1498"/>
      <c r="H4" s="1497"/>
      <c r="I4" s="1498"/>
      <c r="J4" s="1497"/>
      <c r="K4" s="1498"/>
      <c r="L4" s="1497"/>
      <c r="M4" s="1498"/>
      <c r="N4" s="1497"/>
      <c r="O4" s="1498"/>
      <c r="P4" s="1497"/>
      <c r="Q4" s="1498"/>
      <c r="R4" s="1497"/>
      <c r="S4" s="1498"/>
      <c r="T4" s="1497"/>
      <c r="U4" s="1498"/>
      <c r="V4" s="1497"/>
      <c r="W4" s="1498"/>
      <c r="X4" s="1495">
        <f>SUM(B4:W4)</f>
        <v>0</v>
      </c>
      <c r="Y4" s="1496"/>
      <c r="Z4" s="51"/>
    </row>
    <row r="5" spans="1:26" x14ac:dyDescent="0.2">
      <c r="A5" s="145" t="s">
        <v>73</v>
      </c>
      <c r="B5" s="1600"/>
      <c r="C5" s="1601"/>
      <c r="D5" s="1600"/>
      <c r="E5" s="1601"/>
      <c r="F5" s="1600"/>
      <c r="G5" s="1601"/>
      <c r="H5" s="1600"/>
      <c r="I5" s="1601"/>
      <c r="J5" s="1600"/>
      <c r="K5" s="1601"/>
      <c r="L5" s="1600"/>
      <c r="M5" s="1601"/>
      <c r="N5" s="1600"/>
      <c r="O5" s="1601"/>
      <c r="P5" s="1600"/>
      <c r="Q5" s="1601"/>
      <c r="R5" s="1600"/>
      <c r="S5" s="1601"/>
      <c r="T5" s="1600"/>
      <c r="U5" s="1601"/>
      <c r="V5" s="1600"/>
      <c r="W5" s="1601"/>
      <c r="X5" s="1495">
        <f>SUM(B5:W5)</f>
        <v>0</v>
      </c>
      <c r="Y5" s="1496"/>
      <c r="Z5" s="51"/>
    </row>
    <row r="6" spans="1:26" ht="13.5" thickBot="1" x14ac:dyDescent="0.25">
      <c r="A6" s="146" t="s">
        <v>87</v>
      </c>
      <c r="B6" s="1471" t="e">
        <f>B5/B4</f>
        <v>#DIV/0!</v>
      </c>
      <c r="C6" s="1472"/>
      <c r="D6" s="1471" t="e">
        <f>D5/D4</f>
        <v>#DIV/0!</v>
      </c>
      <c r="E6" s="1472"/>
      <c r="F6" s="1471" t="e">
        <f>F5/F4</f>
        <v>#DIV/0!</v>
      </c>
      <c r="G6" s="1472"/>
      <c r="H6" s="1471" t="e">
        <f>H5/H4</f>
        <v>#DIV/0!</v>
      </c>
      <c r="I6" s="1472"/>
      <c r="J6" s="1471" t="e">
        <f>J5/J4</f>
        <v>#DIV/0!</v>
      </c>
      <c r="K6" s="1472"/>
      <c r="L6" s="1471" t="e">
        <f>L5/L4</f>
        <v>#DIV/0!</v>
      </c>
      <c r="M6" s="1472"/>
      <c r="N6" s="1471" t="e">
        <f>N5/N4</f>
        <v>#DIV/0!</v>
      </c>
      <c r="O6" s="1472"/>
      <c r="P6" s="1471" t="e">
        <f>P5/P4</f>
        <v>#DIV/0!</v>
      </c>
      <c r="Q6" s="1472"/>
      <c r="R6" s="1471" t="e">
        <f>R5/R4</f>
        <v>#DIV/0!</v>
      </c>
      <c r="S6" s="1472"/>
      <c r="T6" s="1471" t="e">
        <f>T5/T4</f>
        <v>#DIV/0!</v>
      </c>
      <c r="U6" s="1472"/>
      <c r="V6" s="1471" t="e">
        <f>V5/V4</f>
        <v>#DIV/0!</v>
      </c>
      <c r="W6" s="1472"/>
      <c r="X6" s="1608" t="e">
        <f>X5/X4</f>
        <v>#DIV/0!</v>
      </c>
      <c r="Y6" s="1678"/>
      <c r="Z6" s="51"/>
    </row>
    <row r="7" spans="1:26" ht="13.5" thickBot="1" x14ac:dyDescent="0.25">
      <c r="A7" s="147"/>
      <c r="B7" s="148" t="s">
        <v>34</v>
      </c>
      <c r="C7" s="149" t="s">
        <v>84</v>
      </c>
      <c r="D7" s="148" t="s">
        <v>34</v>
      </c>
      <c r="E7" s="149" t="s">
        <v>84</v>
      </c>
      <c r="F7" s="148" t="s">
        <v>34</v>
      </c>
      <c r="G7" s="149" t="s">
        <v>84</v>
      </c>
      <c r="H7" s="148" t="s">
        <v>34</v>
      </c>
      <c r="I7" s="149" t="s">
        <v>84</v>
      </c>
      <c r="J7" s="148" t="s">
        <v>34</v>
      </c>
      <c r="K7" s="149" t="s">
        <v>84</v>
      </c>
      <c r="L7" s="148" t="s">
        <v>34</v>
      </c>
      <c r="M7" s="149" t="s">
        <v>84</v>
      </c>
      <c r="N7" s="148" t="s">
        <v>34</v>
      </c>
      <c r="O7" s="149" t="s">
        <v>84</v>
      </c>
      <c r="P7" s="148" t="s">
        <v>34</v>
      </c>
      <c r="Q7" s="149" t="s">
        <v>84</v>
      </c>
      <c r="R7" s="148" t="s">
        <v>34</v>
      </c>
      <c r="S7" s="149" t="s">
        <v>84</v>
      </c>
      <c r="T7" s="148" t="s">
        <v>34</v>
      </c>
      <c r="U7" s="149" t="s">
        <v>84</v>
      </c>
      <c r="V7" s="148" t="s">
        <v>34</v>
      </c>
      <c r="W7" s="149" t="s">
        <v>84</v>
      </c>
      <c r="X7" s="281" t="s">
        <v>34</v>
      </c>
      <c r="Y7" s="282" t="s">
        <v>84</v>
      </c>
      <c r="Z7" s="51"/>
    </row>
    <row r="8" spans="1:26" x14ac:dyDescent="0.2">
      <c r="A8" s="98" t="s">
        <v>76</v>
      </c>
      <c r="B8" s="437"/>
      <c r="C8" s="438">
        <f>B8*192</f>
        <v>0</v>
      </c>
      <c r="D8" s="437"/>
      <c r="E8" s="438">
        <f>D8*192</f>
        <v>0</v>
      </c>
      <c r="F8" s="437"/>
      <c r="G8" s="438">
        <f>F8*192</f>
        <v>0</v>
      </c>
      <c r="H8" s="437"/>
      <c r="I8" s="438">
        <f>H8*192</f>
        <v>0</v>
      </c>
      <c r="J8" s="437"/>
      <c r="K8" s="438">
        <f>J8*192</f>
        <v>0</v>
      </c>
      <c r="L8" s="437"/>
      <c r="M8" s="438">
        <f>L8*192</f>
        <v>0</v>
      </c>
      <c r="N8" s="437"/>
      <c r="O8" s="438">
        <f>N8*192</f>
        <v>0</v>
      </c>
      <c r="P8" s="437"/>
      <c r="Q8" s="438">
        <f>P8*192</f>
        <v>0</v>
      </c>
      <c r="R8" s="437"/>
      <c r="S8" s="438">
        <f>R8*192</f>
        <v>0</v>
      </c>
      <c r="T8" s="437"/>
      <c r="U8" s="438">
        <f>T8*192</f>
        <v>0</v>
      </c>
      <c r="V8" s="437"/>
      <c r="W8" s="438">
        <f>V8*192</f>
        <v>0</v>
      </c>
      <c r="X8" s="428">
        <f>SUM(B8,D8,T8,F8,H8,L8,J8,N8,P8,R8,V8)</f>
        <v>0</v>
      </c>
      <c r="Y8" s="429">
        <f>SUM(C8,E8,U8,G8,I8,M8,K8,O8,Q8,S8,W8)</f>
        <v>0</v>
      </c>
      <c r="Z8" s="51"/>
    </row>
    <row r="9" spans="1:26" x14ac:dyDescent="0.2">
      <c r="A9" s="99" t="s">
        <v>75</v>
      </c>
      <c r="B9" s="439"/>
      <c r="C9" s="440">
        <f>B9*192</f>
        <v>0</v>
      </c>
      <c r="D9" s="439"/>
      <c r="E9" s="440">
        <f>D9*192</f>
        <v>0</v>
      </c>
      <c r="F9" s="439"/>
      <c r="G9" s="440">
        <f>F9*192</f>
        <v>0</v>
      </c>
      <c r="H9" s="439"/>
      <c r="I9" s="440">
        <f>H9*192</f>
        <v>0</v>
      </c>
      <c r="J9" s="439"/>
      <c r="K9" s="440">
        <f>J9*192</f>
        <v>0</v>
      </c>
      <c r="L9" s="439"/>
      <c r="M9" s="440">
        <f>L9*192</f>
        <v>0</v>
      </c>
      <c r="N9" s="439"/>
      <c r="O9" s="440">
        <f>N9*192</f>
        <v>0</v>
      </c>
      <c r="P9" s="439"/>
      <c r="Q9" s="440">
        <f>P9*192</f>
        <v>0</v>
      </c>
      <c r="R9" s="439"/>
      <c r="S9" s="440">
        <f>R9*192</f>
        <v>0</v>
      </c>
      <c r="T9" s="439"/>
      <c r="U9" s="440">
        <f>T9*192</f>
        <v>0</v>
      </c>
      <c r="V9" s="439"/>
      <c r="W9" s="440">
        <f>V9*192</f>
        <v>0</v>
      </c>
      <c r="X9" s="432">
        <f>SUM(B9,D9,T9,F9,H9,L9,J9,N9,P9,R9,V9)</f>
        <v>0</v>
      </c>
      <c r="Y9" s="433">
        <f>SUM(C9,E9,U9,G9,I9,M9,K9,O9,Q9,S9,W9)</f>
        <v>0</v>
      </c>
      <c r="Z9" s="51"/>
    </row>
    <row r="10" spans="1:26" x14ac:dyDescent="0.2">
      <c r="A10" s="99" t="s">
        <v>77</v>
      </c>
      <c r="B10" s="439"/>
      <c r="C10" s="440">
        <f>B10*192</f>
        <v>0</v>
      </c>
      <c r="D10" s="439"/>
      <c r="E10" s="440">
        <f>D10*192</f>
        <v>0</v>
      </c>
      <c r="F10" s="439"/>
      <c r="G10" s="440">
        <f>F10*192</f>
        <v>0</v>
      </c>
      <c r="H10" s="439"/>
      <c r="I10" s="440">
        <f>H10*192</f>
        <v>0</v>
      </c>
      <c r="J10" s="439"/>
      <c r="K10" s="440">
        <f>J10*192</f>
        <v>0</v>
      </c>
      <c r="L10" s="439"/>
      <c r="M10" s="440">
        <f>L10*192</f>
        <v>0</v>
      </c>
      <c r="N10" s="439"/>
      <c r="O10" s="440">
        <f>N10*192</f>
        <v>0</v>
      </c>
      <c r="P10" s="439"/>
      <c r="Q10" s="440">
        <f>P10*192</f>
        <v>0</v>
      </c>
      <c r="R10" s="439"/>
      <c r="S10" s="440">
        <f>R10*192</f>
        <v>0</v>
      </c>
      <c r="T10" s="439"/>
      <c r="U10" s="440">
        <f>T10*192</f>
        <v>0</v>
      </c>
      <c r="V10" s="439"/>
      <c r="W10" s="440">
        <f>V10*192</f>
        <v>0</v>
      </c>
      <c r="X10" s="432">
        <f t="shared" ref="X10:X18" si="0">SUM(B10,D10,T10,F10,H10,L10,J10,N10,P10,R10,V10)</f>
        <v>0</v>
      </c>
      <c r="Y10" s="433">
        <f t="shared" ref="Y10:Y18" si="1">SUM(C10,E10,U10,G10,I10,M10,K10,O10,Q10,S10,W10)</f>
        <v>0</v>
      </c>
      <c r="Z10" s="51"/>
    </row>
    <row r="11" spans="1:26" x14ac:dyDescent="0.2">
      <c r="A11" s="99" t="s">
        <v>78</v>
      </c>
      <c r="B11" s="439"/>
      <c r="C11" s="440">
        <f>B11*192</f>
        <v>0</v>
      </c>
      <c r="D11" s="439"/>
      <c r="E11" s="440">
        <f>D11*192</f>
        <v>0</v>
      </c>
      <c r="F11" s="439"/>
      <c r="G11" s="440">
        <f>F11*192</f>
        <v>0</v>
      </c>
      <c r="H11" s="439"/>
      <c r="I11" s="440">
        <f>H11*192</f>
        <v>0</v>
      </c>
      <c r="J11" s="439"/>
      <c r="K11" s="440">
        <f>J11*192</f>
        <v>0</v>
      </c>
      <c r="L11" s="439"/>
      <c r="M11" s="440">
        <f>L11*192</f>
        <v>0</v>
      </c>
      <c r="N11" s="439"/>
      <c r="O11" s="440">
        <f>N11*192</f>
        <v>0</v>
      </c>
      <c r="P11" s="439"/>
      <c r="Q11" s="440">
        <f>P11*192</f>
        <v>0</v>
      </c>
      <c r="R11" s="439"/>
      <c r="S11" s="440">
        <f>R11*192</f>
        <v>0</v>
      </c>
      <c r="T11" s="439"/>
      <c r="U11" s="440">
        <f>T11*192</f>
        <v>0</v>
      </c>
      <c r="V11" s="439"/>
      <c r="W11" s="440">
        <f>V11*192</f>
        <v>0</v>
      </c>
      <c r="X11" s="432">
        <f t="shared" si="0"/>
        <v>0</v>
      </c>
      <c r="Y11" s="433">
        <f t="shared" si="1"/>
        <v>0</v>
      </c>
      <c r="Z11" s="51"/>
    </row>
    <row r="12" spans="1:26" x14ac:dyDescent="0.2">
      <c r="A12" s="99" t="s">
        <v>79</v>
      </c>
      <c r="B12" s="439"/>
      <c r="C12" s="440">
        <f>B12*384</f>
        <v>0</v>
      </c>
      <c r="D12" s="439"/>
      <c r="E12" s="440">
        <f>D12*384</f>
        <v>0</v>
      </c>
      <c r="F12" s="439"/>
      <c r="G12" s="440">
        <f>F12*384</f>
        <v>0</v>
      </c>
      <c r="H12" s="439"/>
      <c r="I12" s="440">
        <f>H12*384</f>
        <v>0</v>
      </c>
      <c r="J12" s="439"/>
      <c r="K12" s="440">
        <f>J12*384</f>
        <v>0</v>
      </c>
      <c r="L12" s="439"/>
      <c r="M12" s="440">
        <f>L12*384</f>
        <v>0</v>
      </c>
      <c r="N12" s="439"/>
      <c r="O12" s="440">
        <f>N12*384</f>
        <v>0</v>
      </c>
      <c r="P12" s="439"/>
      <c r="Q12" s="440">
        <f>P12*384</f>
        <v>0</v>
      </c>
      <c r="R12" s="439"/>
      <c r="S12" s="440">
        <f>R12*384</f>
        <v>0</v>
      </c>
      <c r="T12" s="439"/>
      <c r="U12" s="440">
        <f>T12*384</f>
        <v>0</v>
      </c>
      <c r="V12" s="439"/>
      <c r="W12" s="440">
        <f>V12*384</f>
        <v>0</v>
      </c>
      <c r="X12" s="432">
        <f t="shared" si="0"/>
        <v>0</v>
      </c>
      <c r="Y12" s="433">
        <f t="shared" si="1"/>
        <v>0</v>
      </c>
      <c r="Z12" s="51"/>
    </row>
    <row r="13" spans="1:26" x14ac:dyDescent="0.2">
      <c r="A13" s="172" t="s">
        <v>116</v>
      </c>
      <c r="B13" s="439"/>
      <c r="C13" s="440">
        <f>B13*384</f>
        <v>0</v>
      </c>
      <c r="D13" s="439"/>
      <c r="E13" s="440">
        <f>D13*384</f>
        <v>0</v>
      </c>
      <c r="F13" s="439"/>
      <c r="G13" s="440">
        <f>F13*384</f>
        <v>0</v>
      </c>
      <c r="H13" s="439"/>
      <c r="I13" s="440">
        <f>H13*384</f>
        <v>0</v>
      </c>
      <c r="J13" s="439"/>
      <c r="K13" s="440">
        <f>J13*384</f>
        <v>0</v>
      </c>
      <c r="L13" s="439"/>
      <c r="M13" s="440">
        <f>L13*384</f>
        <v>0</v>
      </c>
      <c r="N13" s="439"/>
      <c r="O13" s="440">
        <f>N13*384</f>
        <v>0</v>
      </c>
      <c r="P13" s="439"/>
      <c r="Q13" s="440">
        <f>P13*384</f>
        <v>0</v>
      </c>
      <c r="R13" s="439"/>
      <c r="S13" s="440">
        <f>R13*384</f>
        <v>0</v>
      </c>
      <c r="T13" s="439"/>
      <c r="U13" s="440">
        <f>T13*384</f>
        <v>0</v>
      </c>
      <c r="V13" s="439"/>
      <c r="W13" s="440">
        <f>V13*384</f>
        <v>0</v>
      </c>
      <c r="X13" s="432">
        <f t="shared" si="0"/>
        <v>0</v>
      </c>
      <c r="Y13" s="433">
        <f t="shared" si="1"/>
        <v>0</v>
      </c>
      <c r="Z13" s="51"/>
    </row>
    <row r="14" spans="1:26" x14ac:dyDescent="0.2">
      <c r="A14" s="99" t="s">
        <v>74</v>
      </c>
      <c r="B14" s="439"/>
      <c r="C14" s="440">
        <f>B14*96</f>
        <v>0</v>
      </c>
      <c r="D14" s="439"/>
      <c r="E14" s="440">
        <f>D14*96</f>
        <v>0</v>
      </c>
      <c r="F14" s="439"/>
      <c r="G14" s="440">
        <f>F14*96</f>
        <v>0</v>
      </c>
      <c r="H14" s="439"/>
      <c r="I14" s="440">
        <f>H14*96</f>
        <v>0</v>
      </c>
      <c r="J14" s="439"/>
      <c r="K14" s="440">
        <f>J14*96</f>
        <v>0</v>
      </c>
      <c r="L14" s="439"/>
      <c r="M14" s="440">
        <f>L14*96</f>
        <v>0</v>
      </c>
      <c r="N14" s="439"/>
      <c r="O14" s="440">
        <f>N14*96</f>
        <v>0</v>
      </c>
      <c r="P14" s="439"/>
      <c r="Q14" s="440">
        <f>P14*96</f>
        <v>0</v>
      </c>
      <c r="R14" s="439"/>
      <c r="S14" s="440">
        <f>R14*96</f>
        <v>0</v>
      </c>
      <c r="T14" s="439"/>
      <c r="U14" s="440">
        <f>T14*96</f>
        <v>0</v>
      </c>
      <c r="V14" s="439"/>
      <c r="W14" s="440">
        <f>V14*96</f>
        <v>0</v>
      </c>
      <c r="X14" s="432">
        <f t="shared" si="0"/>
        <v>0</v>
      </c>
      <c r="Y14" s="433">
        <f t="shared" si="1"/>
        <v>0</v>
      </c>
      <c r="Z14" s="51"/>
    </row>
    <row r="15" spans="1:26" x14ac:dyDescent="0.2">
      <c r="A15" s="99" t="s">
        <v>82</v>
      </c>
      <c r="B15" s="439"/>
      <c r="C15" s="440">
        <f>B15*192</f>
        <v>0</v>
      </c>
      <c r="D15" s="439"/>
      <c r="E15" s="440">
        <f>D15*192</f>
        <v>0</v>
      </c>
      <c r="F15" s="439"/>
      <c r="G15" s="440">
        <f>F15*192</f>
        <v>0</v>
      </c>
      <c r="H15" s="439"/>
      <c r="I15" s="440">
        <f>H15*192</f>
        <v>0</v>
      </c>
      <c r="J15" s="439"/>
      <c r="K15" s="440">
        <f>J15*192</f>
        <v>0</v>
      </c>
      <c r="L15" s="439"/>
      <c r="M15" s="440">
        <f>L15*192</f>
        <v>0</v>
      </c>
      <c r="N15" s="439"/>
      <c r="O15" s="440">
        <f>N15*192</f>
        <v>0</v>
      </c>
      <c r="P15" s="439"/>
      <c r="Q15" s="440">
        <f>P15*192</f>
        <v>0</v>
      </c>
      <c r="R15" s="439"/>
      <c r="S15" s="440">
        <f>R15*192</f>
        <v>0</v>
      </c>
      <c r="T15" s="439"/>
      <c r="U15" s="440">
        <f>T15*192</f>
        <v>0</v>
      </c>
      <c r="V15" s="439"/>
      <c r="W15" s="440">
        <f>V15*192</f>
        <v>0</v>
      </c>
      <c r="X15" s="432">
        <f t="shared" si="0"/>
        <v>0</v>
      </c>
      <c r="Y15" s="433">
        <f t="shared" si="1"/>
        <v>0</v>
      </c>
      <c r="Z15" s="51"/>
    </row>
    <row r="16" spans="1:26" x14ac:dyDescent="0.2">
      <c r="A16" s="99" t="s">
        <v>80</v>
      </c>
      <c r="B16" s="439"/>
      <c r="C16" s="440">
        <f>B16*200</f>
        <v>0</v>
      </c>
      <c r="D16" s="439"/>
      <c r="E16" s="440">
        <f>D16*200</f>
        <v>0</v>
      </c>
      <c r="F16" s="439"/>
      <c r="G16" s="440">
        <f>F16*200</f>
        <v>0</v>
      </c>
      <c r="H16" s="439"/>
      <c r="I16" s="440">
        <f>H16*200</f>
        <v>0</v>
      </c>
      <c r="J16" s="439"/>
      <c r="K16" s="440">
        <f>J16*200</f>
        <v>0</v>
      </c>
      <c r="L16" s="439"/>
      <c r="M16" s="440">
        <f>L16*200</f>
        <v>0</v>
      </c>
      <c r="N16" s="439"/>
      <c r="O16" s="440">
        <f>N16*200</f>
        <v>0</v>
      </c>
      <c r="P16" s="439"/>
      <c r="Q16" s="440">
        <f>P16*200</f>
        <v>0</v>
      </c>
      <c r="R16" s="439"/>
      <c r="S16" s="440">
        <f>R16*200</f>
        <v>0</v>
      </c>
      <c r="T16" s="439"/>
      <c r="U16" s="440">
        <f>T16*200</f>
        <v>0</v>
      </c>
      <c r="V16" s="439"/>
      <c r="W16" s="440">
        <f>V16*200</f>
        <v>0</v>
      </c>
      <c r="X16" s="432">
        <f t="shared" si="0"/>
        <v>0</v>
      </c>
      <c r="Y16" s="433">
        <f t="shared" si="1"/>
        <v>0</v>
      </c>
      <c r="Z16" s="51"/>
    </row>
    <row r="17" spans="1:26" x14ac:dyDescent="0.2">
      <c r="A17" s="99" t="s">
        <v>81</v>
      </c>
      <c r="B17" s="439"/>
      <c r="C17" s="440">
        <f>B17*192</f>
        <v>0</v>
      </c>
      <c r="D17" s="439"/>
      <c r="E17" s="440">
        <f>D17*192</f>
        <v>0</v>
      </c>
      <c r="F17" s="439"/>
      <c r="G17" s="440">
        <f>F17*192</f>
        <v>0</v>
      </c>
      <c r="H17" s="439"/>
      <c r="I17" s="440">
        <f>H17*192</f>
        <v>0</v>
      </c>
      <c r="J17" s="439"/>
      <c r="K17" s="440">
        <f>J17*192</f>
        <v>0</v>
      </c>
      <c r="L17" s="439"/>
      <c r="M17" s="440">
        <f>L17*192</f>
        <v>0</v>
      </c>
      <c r="N17" s="439"/>
      <c r="O17" s="440">
        <f>N17*192</f>
        <v>0</v>
      </c>
      <c r="P17" s="439"/>
      <c r="Q17" s="440">
        <f>P17*192</f>
        <v>0</v>
      </c>
      <c r="R17" s="439"/>
      <c r="S17" s="440">
        <f>R17*192</f>
        <v>0</v>
      </c>
      <c r="T17" s="439"/>
      <c r="U17" s="440">
        <f>T17*192</f>
        <v>0</v>
      </c>
      <c r="V17" s="439"/>
      <c r="W17" s="440">
        <f>V17*192</f>
        <v>0</v>
      </c>
      <c r="X17" s="432">
        <f t="shared" si="0"/>
        <v>0</v>
      </c>
      <c r="Y17" s="433">
        <f t="shared" si="1"/>
        <v>0</v>
      </c>
      <c r="Z17" s="51"/>
    </row>
    <row r="18" spans="1:26" x14ac:dyDescent="0.2">
      <c r="A18" s="99" t="s">
        <v>83</v>
      </c>
      <c r="B18" s="439"/>
      <c r="C18" s="440">
        <f>B18*64</f>
        <v>0</v>
      </c>
      <c r="D18" s="439"/>
      <c r="E18" s="440">
        <f>D18*64</f>
        <v>0</v>
      </c>
      <c r="F18" s="439"/>
      <c r="G18" s="440">
        <f>F18*64</f>
        <v>0</v>
      </c>
      <c r="H18" s="439"/>
      <c r="I18" s="440">
        <f>H18*64</f>
        <v>0</v>
      </c>
      <c r="J18" s="439"/>
      <c r="K18" s="440">
        <f>J18*64</f>
        <v>0</v>
      </c>
      <c r="L18" s="439"/>
      <c r="M18" s="440">
        <f>L18*64</f>
        <v>0</v>
      </c>
      <c r="N18" s="439"/>
      <c r="O18" s="440">
        <f>N18*64</f>
        <v>0</v>
      </c>
      <c r="P18" s="439"/>
      <c r="Q18" s="440">
        <f>P18*64</f>
        <v>0</v>
      </c>
      <c r="R18" s="439"/>
      <c r="S18" s="440">
        <f>R18*64</f>
        <v>0</v>
      </c>
      <c r="T18" s="439"/>
      <c r="U18" s="440">
        <f>T18*64</f>
        <v>0</v>
      </c>
      <c r="V18" s="439"/>
      <c r="W18" s="440">
        <f>V18*64</f>
        <v>0</v>
      </c>
      <c r="X18" s="432">
        <f t="shared" si="0"/>
        <v>0</v>
      </c>
      <c r="Y18" s="433">
        <f t="shared" si="1"/>
        <v>0</v>
      </c>
      <c r="Z18" s="51"/>
    </row>
    <row r="19" spans="1:26" ht="13.5" thickBot="1" x14ac:dyDescent="0.25">
      <c r="A19" s="154" t="s">
        <v>38</v>
      </c>
      <c r="B19" s="416">
        <f t="shared" ref="B19:G19" si="2">SUM(B8:B18)</f>
        <v>0</v>
      </c>
      <c r="C19" s="417">
        <f t="shared" si="2"/>
        <v>0</v>
      </c>
      <c r="D19" s="416">
        <f t="shared" si="2"/>
        <v>0</v>
      </c>
      <c r="E19" s="417">
        <f t="shared" si="2"/>
        <v>0</v>
      </c>
      <c r="F19" s="416">
        <f t="shared" si="2"/>
        <v>0</v>
      </c>
      <c r="G19" s="417">
        <f t="shared" si="2"/>
        <v>0</v>
      </c>
      <c r="H19" s="416">
        <f t="shared" ref="H19:W19" si="3">SUM(H8:H18)</f>
        <v>0</v>
      </c>
      <c r="I19" s="417">
        <f>SUM(I8:I18)</f>
        <v>0</v>
      </c>
      <c r="J19" s="416">
        <f t="shared" si="3"/>
        <v>0</v>
      </c>
      <c r="K19" s="417">
        <f>SUM(K8:K18)</f>
        <v>0</v>
      </c>
      <c r="L19" s="416">
        <f t="shared" si="3"/>
        <v>0</v>
      </c>
      <c r="M19" s="417">
        <f>SUM(M8:M18)</f>
        <v>0</v>
      </c>
      <c r="N19" s="416">
        <f t="shared" si="3"/>
        <v>0</v>
      </c>
      <c r="O19" s="417">
        <f>SUM(O8:O18)</f>
        <v>0</v>
      </c>
      <c r="P19" s="416">
        <f t="shared" si="3"/>
        <v>0</v>
      </c>
      <c r="Q19" s="417">
        <f>SUM(Q8:Q18)</f>
        <v>0</v>
      </c>
      <c r="R19" s="416">
        <f t="shared" si="3"/>
        <v>0</v>
      </c>
      <c r="S19" s="417">
        <f>SUM(S8:S18)</f>
        <v>0</v>
      </c>
      <c r="T19" s="416">
        <f>SUM(T8:T18)</f>
        <v>0</v>
      </c>
      <c r="U19" s="417">
        <f>SUM(U8:U18)</f>
        <v>0</v>
      </c>
      <c r="V19" s="416">
        <f t="shared" si="3"/>
        <v>0</v>
      </c>
      <c r="W19" s="417">
        <f t="shared" si="3"/>
        <v>0</v>
      </c>
      <c r="X19" s="416">
        <f>SUM(B19,D19,T19,F19,H19,L19,J19,N19,P19,R19,V19)</f>
        <v>0</v>
      </c>
      <c r="Y19" s="417">
        <f>SUM(C19,E19,U19,G19,I19,M19,K19,O19,Q19,S19,W19)</f>
        <v>0</v>
      </c>
      <c r="Z19" s="51"/>
    </row>
    <row r="20" spans="1:26" ht="6" customHeight="1" thickBot="1" x14ac:dyDescent="0.25">
      <c r="A20" s="155"/>
      <c r="B20" s="156"/>
      <c r="C20" s="156"/>
      <c r="D20" s="156"/>
      <c r="E20" s="156"/>
      <c r="F20" s="156"/>
      <c r="G20" s="156"/>
      <c r="H20" s="156"/>
      <c r="I20" s="156"/>
      <c r="J20" s="156"/>
      <c r="K20" s="156"/>
      <c r="L20" s="156"/>
      <c r="M20" s="156"/>
      <c r="N20" s="156"/>
      <c r="O20" s="156"/>
      <c r="P20" s="156"/>
      <c r="Q20" s="156"/>
      <c r="R20" s="156"/>
      <c r="S20" s="156"/>
      <c r="T20" s="156"/>
      <c r="U20" s="156"/>
      <c r="V20" s="156"/>
      <c r="W20" s="156"/>
      <c r="X20" s="156"/>
      <c r="Y20" s="156"/>
      <c r="Z20" s="51"/>
    </row>
    <row r="21" spans="1:26" x14ac:dyDescent="0.2">
      <c r="A21" s="441" t="s">
        <v>123</v>
      </c>
      <c r="B21" s="1676"/>
      <c r="C21" s="1677"/>
      <c r="D21" s="1676"/>
      <c r="E21" s="1677"/>
      <c r="F21" s="1676"/>
      <c r="G21" s="1677"/>
      <c r="H21" s="1676"/>
      <c r="I21" s="1677"/>
      <c r="J21" s="1676"/>
      <c r="K21" s="1677"/>
      <c r="L21" s="1676"/>
      <c r="M21" s="1677"/>
      <c r="N21" s="1676"/>
      <c r="O21" s="1677"/>
      <c r="P21" s="1676"/>
      <c r="Q21" s="1677"/>
      <c r="R21" s="1676"/>
      <c r="S21" s="1677"/>
      <c r="T21" s="1676"/>
      <c r="U21" s="1677"/>
      <c r="V21" s="1676"/>
      <c r="W21" s="1677"/>
      <c r="X21" s="1679">
        <f>SUM(B21:W22)</f>
        <v>0</v>
      </c>
      <c r="Y21" s="1680"/>
      <c r="Z21" s="51"/>
    </row>
    <row r="22" spans="1:26" x14ac:dyDescent="0.2">
      <c r="A22" s="442" t="s">
        <v>125</v>
      </c>
      <c r="B22" s="1668"/>
      <c r="C22" s="1669"/>
      <c r="D22" s="1668"/>
      <c r="E22" s="1669"/>
      <c r="F22" s="1668"/>
      <c r="G22" s="1669"/>
      <c r="H22" s="1668"/>
      <c r="I22" s="1669"/>
      <c r="J22" s="1668"/>
      <c r="K22" s="1669"/>
      <c r="L22" s="1668"/>
      <c r="M22" s="1669"/>
      <c r="N22" s="1668"/>
      <c r="O22" s="1669"/>
      <c r="P22" s="1668"/>
      <c r="Q22" s="1669"/>
      <c r="R22" s="1668"/>
      <c r="S22" s="1669"/>
      <c r="T22" s="1668"/>
      <c r="U22" s="1669"/>
      <c r="V22" s="1668"/>
      <c r="W22" s="1669"/>
      <c r="X22" s="1674"/>
      <c r="Y22" s="1675"/>
      <c r="Z22" s="51"/>
    </row>
    <row r="23" spans="1:26" ht="25.5" x14ac:dyDescent="0.2">
      <c r="A23" s="172" t="s">
        <v>113</v>
      </c>
      <c r="B23" s="1666"/>
      <c r="C23" s="1667"/>
      <c r="D23" s="1666"/>
      <c r="E23" s="1667"/>
      <c r="F23" s="1666"/>
      <c r="G23" s="1667"/>
      <c r="H23" s="1666"/>
      <c r="I23" s="1667"/>
      <c r="J23" s="1666"/>
      <c r="K23" s="1667"/>
      <c r="L23" s="1666"/>
      <c r="M23" s="1667"/>
      <c r="N23" s="1666"/>
      <c r="O23" s="1667"/>
      <c r="P23" s="1666"/>
      <c r="Q23" s="1667"/>
      <c r="R23" s="1666"/>
      <c r="S23" s="1667"/>
      <c r="T23" s="1666"/>
      <c r="U23" s="1667"/>
      <c r="V23" s="1666"/>
      <c r="W23" s="1667"/>
      <c r="X23" s="1672">
        <f>SUM(B23:W23)</f>
        <v>0</v>
      </c>
      <c r="Y23" s="1673"/>
      <c r="Z23" s="51"/>
    </row>
    <row r="24" spans="1:26" ht="25.5" x14ac:dyDescent="0.2">
      <c r="A24" s="172" t="s">
        <v>114</v>
      </c>
      <c r="B24" s="1668"/>
      <c r="C24" s="1669"/>
      <c r="D24" s="1668"/>
      <c r="E24" s="1669"/>
      <c r="F24" s="1668"/>
      <c r="G24" s="1669"/>
      <c r="H24" s="1668"/>
      <c r="I24" s="1669"/>
      <c r="J24" s="1668"/>
      <c r="K24" s="1669"/>
      <c r="L24" s="1668"/>
      <c r="M24" s="1669"/>
      <c r="N24" s="1668"/>
      <c r="O24" s="1669"/>
      <c r="P24" s="1668"/>
      <c r="Q24" s="1669"/>
      <c r="R24" s="1668"/>
      <c r="S24" s="1669"/>
      <c r="T24" s="1668"/>
      <c r="U24" s="1669"/>
      <c r="V24" s="1668"/>
      <c r="W24" s="1669"/>
      <c r="X24" s="1674"/>
      <c r="Y24" s="1675"/>
      <c r="Z24" s="51"/>
    </row>
    <row r="25" spans="1:26" ht="25.5" x14ac:dyDescent="0.2">
      <c r="A25" s="172" t="s">
        <v>115</v>
      </c>
      <c r="B25" s="1664"/>
      <c r="C25" s="1665"/>
      <c r="D25" s="1664"/>
      <c r="E25" s="1665"/>
      <c r="F25" s="1664"/>
      <c r="G25" s="1665"/>
      <c r="H25" s="1664"/>
      <c r="I25" s="1665"/>
      <c r="J25" s="1664"/>
      <c r="K25" s="1665"/>
      <c r="L25" s="1664"/>
      <c r="M25" s="1665"/>
      <c r="N25" s="1664"/>
      <c r="O25" s="1665"/>
      <c r="P25" s="1664"/>
      <c r="Q25" s="1665"/>
      <c r="R25" s="1664"/>
      <c r="S25" s="1665"/>
      <c r="T25" s="1664"/>
      <c r="U25" s="1665"/>
      <c r="V25" s="1664"/>
      <c r="W25" s="1665"/>
      <c r="X25" s="1670">
        <f>SUM(B25:W25)</f>
        <v>0</v>
      </c>
      <c r="Y25" s="1671"/>
      <c r="Z25" s="51"/>
    </row>
    <row r="26" spans="1:26" ht="25.5" x14ac:dyDescent="0.2">
      <c r="A26" s="100" t="s">
        <v>124</v>
      </c>
      <c r="B26" s="1666"/>
      <c r="C26" s="1667"/>
      <c r="D26" s="1666"/>
      <c r="E26" s="1667"/>
      <c r="F26" s="1666"/>
      <c r="G26" s="1667"/>
      <c r="H26" s="1666"/>
      <c r="I26" s="1667"/>
      <c r="J26" s="1666"/>
      <c r="K26" s="1667"/>
      <c r="L26" s="1666"/>
      <c r="M26" s="1667"/>
      <c r="N26" s="1666"/>
      <c r="O26" s="1667"/>
      <c r="P26" s="1666"/>
      <c r="Q26" s="1667"/>
      <c r="R26" s="1666"/>
      <c r="S26" s="1667"/>
      <c r="T26" s="1666"/>
      <c r="U26" s="1667"/>
      <c r="V26" s="1666"/>
      <c r="W26" s="1667"/>
      <c r="X26" s="1672">
        <f>SUM(B26:W26)</f>
        <v>0</v>
      </c>
      <c r="Y26" s="1673"/>
      <c r="Z26" s="51"/>
    </row>
    <row r="27" spans="1:26" ht="25.5" x14ac:dyDescent="0.2">
      <c r="A27" s="172" t="s">
        <v>126</v>
      </c>
      <c r="B27" s="1668"/>
      <c r="C27" s="1669"/>
      <c r="D27" s="1668"/>
      <c r="E27" s="1669"/>
      <c r="F27" s="1668"/>
      <c r="G27" s="1669"/>
      <c r="H27" s="1668"/>
      <c r="I27" s="1669"/>
      <c r="J27" s="1668"/>
      <c r="K27" s="1669"/>
      <c r="L27" s="1668"/>
      <c r="M27" s="1669"/>
      <c r="N27" s="1668"/>
      <c r="O27" s="1669"/>
      <c r="P27" s="1668"/>
      <c r="Q27" s="1669"/>
      <c r="R27" s="1668"/>
      <c r="S27" s="1669"/>
      <c r="T27" s="1668"/>
      <c r="U27" s="1669"/>
      <c r="V27" s="1668"/>
      <c r="W27" s="1669"/>
      <c r="X27" s="1674"/>
      <c r="Y27" s="1675"/>
      <c r="Z27" s="51"/>
    </row>
    <row r="28" spans="1:26" ht="13.5" thickBot="1" x14ac:dyDescent="0.25">
      <c r="A28" s="154" t="s">
        <v>72</v>
      </c>
      <c r="B28" s="1481">
        <f>SUM(B23:C27)</f>
        <v>0</v>
      </c>
      <c r="C28" s="1482"/>
      <c r="D28" s="1481">
        <f>SUM(D23:E27)</f>
        <v>0</v>
      </c>
      <c r="E28" s="1482"/>
      <c r="F28" s="1481">
        <f>SUM(F23:G27)</f>
        <v>0</v>
      </c>
      <c r="G28" s="1482"/>
      <c r="H28" s="1481">
        <f>SUM(H23:I27)</f>
        <v>0</v>
      </c>
      <c r="I28" s="1482"/>
      <c r="J28" s="1481">
        <f>SUM(J23:K27)</f>
        <v>0</v>
      </c>
      <c r="K28" s="1482"/>
      <c r="L28" s="1481">
        <f>SUM(L23:M27)</f>
        <v>0</v>
      </c>
      <c r="M28" s="1482"/>
      <c r="N28" s="1481">
        <f>SUM(N23:O27)</f>
        <v>0</v>
      </c>
      <c r="O28" s="1482"/>
      <c r="P28" s="1481">
        <f>SUM(P23:Q27)</f>
        <v>0</v>
      </c>
      <c r="Q28" s="1482"/>
      <c r="R28" s="1481">
        <f>SUM(R23:S27)</f>
        <v>0</v>
      </c>
      <c r="S28" s="1482"/>
      <c r="T28" s="1481">
        <f>SUM(T23:U27)</f>
        <v>0</v>
      </c>
      <c r="U28" s="1482"/>
      <c r="V28" s="1481">
        <f>SUM(V23:W27)</f>
        <v>0</v>
      </c>
      <c r="W28" s="1482"/>
      <c r="X28" s="1481">
        <f>SUM(B28:W28)</f>
        <v>0</v>
      </c>
      <c r="Y28" s="1482"/>
      <c r="Z28" s="51"/>
    </row>
    <row r="29" spans="1:26" ht="4.5" customHeight="1" thickBot="1" x14ac:dyDescent="0.25">
      <c r="A29" s="155"/>
      <c r="B29" s="156"/>
      <c r="C29" s="156"/>
      <c r="D29" s="156"/>
      <c r="E29" s="156"/>
      <c r="F29" s="156"/>
      <c r="G29" s="156"/>
      <c r="H29" s="156"/>
      <c r="I29" s="156"/>
      <c r="J29" s="156"/>
      <c r="K29" s="156"/>
      <c r="L29" s="156"/>
      <c r="M29" s="156"/>
      <c r="N29" s="156"/>
      <c r="O29" s="156"/>
      <c r="P29" s="156"/>
      <c r="Q29" s="156"/>
      <c r="R29" s="156"/>
      <c r="S29" s="156"/>
      <c r="T29" s="156"/>
      <c r="U29" s="156"/>
      <c r="V29" s="156"/>
      <c r="W29" s="156"/>
      <c r="X29" s="156"/>
      <c r="Y29" s="156"/>
      <c r="Z29" s="51"/>
    </row>
    <row r="30" spans="1:26" x14ac:dyDescent="0.2">
      <c r="A30" s="158" t="s">
        <v>88</v>
      </c>
      <c r="B30" s="1467" t="e">
        <f>B28/B4</f>
        <v>#DIV/0!</v>
      </c>
      <c r="C30" s="1468"/>
      <c r="D30" s="1467" t="e">
        <f>D28/D4</f>
        <v>#DIV/0!</v>
      </c>
      <c r="E30" s="1468"/>
      <c r="F30" s="1467" t="e">
        <f>F28/F4</f>
        <v>#DIV/0!</v>
      </c>
      <c r="G30" s="1468"/>
      <c r="H30" s="1467" t="e">
        <f>H28/H4</f>
        <v>#DIV/0!</v>
      </c>
      <c r="I30" s="1468"/>
      <c r="J30" s="1467" t="e">
        <f>J28/J4</f>
        <v>#DIV/0!</v>
      </c>
      <c r="K30" s="1468"/>
      <c r="L30" s="1467" t="e">
        <f>L28/L4</f>
        <v>#DIV/0!</v>
      </c>
      <c r="M30" s="1468"/>
      <c r="N30" s="1467" t="e">
        <f>N28/N4</f>
        <v>#DIV/0!</v>
      </c>
      <c r="O30" s="1468"/>
      <c r="P30" s="1467" t="e">
        <f>P28/P4</f>
        <v>#DIV/0!</v>
      </c>
      <c r="Q30" s="1468"/>
      <c r="R30" s="1467" t="e">
        <f>R28/R4</f>
        <v>#DIV/0!</v>
      </c>
      <c r="S30" s="1468"/>
      <c r="T30" s="1467" t="e">
        <f>T28/T4</f>
        <v>#DIV/0!</v>
      </c>
      <c r="U30" s="1468"/>
      <c r="V30" s="1467" t="e">
        <f>V28/V4</f>
        <v>#DIV/0!</v>
      </c>
      <c r="W30" s="1468"/>
      <c r="X30" s="1611" t="e">
        <f>X28/X4</f>
        <v>#DIV/0!</v>
      </c>
      <c r="Y30" s="1658"/>
      <c r="Z30" s="51"/>
    </row>
    <row r="31" spans="1:26" x14ac:dyDescent="0.2">
      <c r="A31" s="99" t="s">
        <v>89</v>
      </c>
      <c r="B31" s="1440">
        <f>B5-C19</f>
        <v>0</v>
      </c>
      <c r="C31" s="1441"/>
      <c r="D31" s="1440">
        <f>D5-E19</f>
        <v>0</v>
      </c>
      <c r="E31" s="1441"/>
      <c r="F31" s="1440">
        <f>F5-G19</f>
        <v>0</v>
      </c>
      <c r="G31" s="1441"/>
      <c r="H31" s="1440">
        <f>H5-I19</f>
        <v>0</v>
      </c>
      <c r="I31" s="1441"/>
      <c r="J31" s="1440">
        <f>J5-K19</f>
        <v>0</v>
      </c>
      <c r="K31" s="1441"/>
      <c r="L31" s="1440">
        <f>L5-M19</f>
        <v>0</v>
      </c>
      <c r="M31" s="1441"/>
      <c r="N31" s="1440">
        <f>N5-O19</f>
        <v>0</v>
      </c>
      <c r="O31" s="1441"/>
      <c r="P31" s="1440">
        <f>P5-Q19</f>
        <v>0</v>
      </c>
      <c r="Q31" s="1441"/>
      <c r="R31" s="1440">
        <f>R5-S19</f>
        <v>0</v>
      </c>
      <c r="S31" s="1441"/>
      <c r="T31" s="1440">
        <f>T5-U19</f>
        <v>0</v>
      </c>
      <c r="U31" s="1441"/>
      <c r="V31" s="1440">
        <f>V5-W19</f>
        <v>0</v>
      </c>
      <c r="W31" s="1441"/>
      <c r="X31" s="1465">
        <f>X5-Y19</f>
        <v>0</v>
      </c>
      <c r="Y31" s="1466"/>
      <c r="Z31" s="51"/>
    </row>
    <row r="32" spans="1:26" x14ac:dyDescent="0.2">
      <c r="A32" s="99" t="s">
        <v>92</v>
      </c>
      <c r="B32" s="1483">
        <f>B28-C19</f>
        <v>0</v>
      </c>
      <c r="C32" s="1484"/>
      <c r="D32" s="1483">
        <f>D28-E19</f>
        <v>0</v>
      </c>
      <c r="E32" s="1484"/>
      <c r="F32" s="1483">
        <f>F28-G19</f>
        <v>0</v>
      </c>
      <c r="G32" s="1484"/>
      <c r="H32" s="1483">
        <f>H28-I19</f>
        <v>0</v>
      </c>
      <c r="I32" s="1484"/>
      <c r="J32" s="1483">
        <f>J28-K19</f>
        <v>0</v>
      </c>
      <c r="K32" s="1484"/>
      <c r="L32" s="1483">
        <f>L28-M19</f>
        <v>0</v>
      </c>
      <c r="M32" s="1484"/>
      <c r="N32" s="1483">
        <f>N28-O19</f>
        <v>0</v>
      </c>
      <c r="O32" s="1484"/>
      <c r="P32" s="1483">
        <f>P28-Q19</f>
        <v>0</v>
      </c>
      <c r="Q32" s="1484"/>
      <c r="R32" s="1483">
        <f>R28-S19</f>
        <v>0</v>
      </c>
      <c r="S32" s="1484"/>
      <c r="T32" s="1483">
        <f>T28-U19</f>
        <v>0</v>
      </c>
      <c r="U32" s="1484"/>
      <c r="V32" s="1483">
        <f>V28-W19</f>
        <v>0</v>
      </c>
      <c r="W32" s="1484"/>
      <c r="X32" s="1469">
        <f>X28-Y19</f>
        <v>0</v>
      </c>
      <c r="Y32" s="1470"/>
      <c r="Z32" s="51"/>
    </row>
    <row r="33" spans="1:26" x14ac:dyDescent="0.2">
      <c r="A33" s="159" t="s">
        <v>108</v>
      </c>
      <c r="B33" s="1442" t="e">
        <f>(C19/B5)</f>
        <v>#DIV/0!</v>
      </c>
      <c r="C33" s="1443"/>
      <c r="D33" s="1442" t="e">
        <f>(E19/D5)</f>
        <v>#DIV/0!</v>
      </c>
      <c r="E33" s="1443"/>
      <c r="F33" s="1442" t="e">
        <f>(G19/F5)</f>
        <v>#DIV/0!</v>
      </c>
      <c r="G33" s="1443"/>
      <c r="H33" s="1442" t="e">
        <f>(I19/H5)</f>
        <v>#DIV/0!</v>
      </c>
      <c r="I33" s="1443"/>
      <c r="J33" s="1442" t="e">
        <f>(K19/J5)</f>
        <v>#DIV/0!</v>
      </c>
      <c r="K33" s="1443"/>
      <c r="L33" s="1442" t="e">
        <f>(M19/L5)</f>
        <v>#DIV/0!</v>
      </c>
      <c r="M33" s="1443"/>
      <c r="N33" s="1442" t="e">
        <f>(O19/N5)</f>
        <v>#DIV/0!</v>
      </c>
      <c r="O33" s="1443"/>
      <c r="P33" s="1442" t="e">
        <f>(Q19/P5)</f>
        <v>#DIV/0!</v>
      </c>
      <c r="Q33" s="1443"/>
      <c r="R33" s="1442" t="e">
        <f>(S19/R5)</f>
        <v>#DIV/0!</v>
      </c>
      <c r="S33" s="1443"/>
      <c r="T33" s="1442" t="e">
        <f>(U19/T5)</f>
        <v>#DIV/0!</v>
      </c>
      <c r="U33" s="1443"/>
      <c r="V33" s="1442" t="e">
        <f>(W19/V5)</f>
        <v>#DIV/0!</v>
      </c>
      <c r="W33" s="1443"/>
      <c r="X33" s="1475" t="e">
        <f>(Y19/X5)</f>
        <v>#DIV/0!</v>
      </c>
      <c r="Y33" s="1476"/>
      <c r="Z33" s="51"/>
    </row>
    <row r="34" spans="1:26" x14ac:dyDescent="0.2">
      <c r="A34" s="159" t="s">
        <v>90</v>
      </c>
      <c r="B34" s="1442" t="e">
        <f>C19/B28</f>
        <v>#DIV/0!</v>
      </c>
      <c r="C34" s="1443"/>
      <c r="D34" s="1442" t="e">
        <f>E19/D28</f>
        <v>#DIV/0!</v>
      </c>
      <c r="E34" s="1443"/>
      <c r="F34" s="1442" t="e">
        <f>G19/F28</f>
        <v>#DIV/0!</v>
      </c>
      <c r="G34" s="1443"/>
      <c r="H34" s="1442" t="e">
        <f>I19/H28</f>
        <v>#DIV/0!</v>
      </c>
      <c r="I34" s="1443"/>
      <c r="J34" s="1442" t="e">
        <f>K19/J28</f>
        <v>#DIV/0!</v>
      </c>
      <c r="K34" s="1443"/>
      <c r="L34" s="1442" t="e">
        <f>M19/L28</f>
        <v>#DIV/0!</v>
      </c>
      <c r="M34" s="1443"/>
      <c r="N34" s="1442" t="e">
        <f>O19/N28</f>
        <v>#DIV/0!</v>
      </c>
      <c r="O34" s="1443"/>
      <c r="P34" s="1442" t="e">
        <f>Q19/P28</f>
        <v>#DIV/0!</v>
      </c>
      <c r="Q34" s="1443"/>
      <c r="R34" s="1442" t="e">
        <f>S19/R28</f>
        <v>#DIV/0!</v>
      </c>
      <c r="S34" s="1443"/>
      <c r="T34" s="1442" t="e">
        <f>U19/T28</f>
        <v>#DIV/0!</v>
      </c>
      <c r="U34" s="1443"/>
      <c r="V34" s="1442" t="e">
        <f>W19/V28</f>
        <v>#DIV/0!</v>
      </c>
      <c r="W34" s="1443"/>
      <c r="X34" s="1475" t="e">
        <f>Y19/X28</f>
        <v>#DIV/0!</v>
      </c>
      <c r="Y34" s="1476"/>
      <c r="Z34" s="51"/>
    </row>
    <row r="35" spans="1:26" ht="13.5" thickBot="1" x14ac:dyDescent="0.25">
      <c r="A35" s="160" t="s">
        <v>91</v>
      </c>
      <c r="B35" s="1485" t="e">
        <f>(B28/B5)</f>
        <v>#DIV/0!</v>
      </c>
      <c r="C35" s="1486"/>
      <c r="D35" s="1485" t="e">
        <f>(D28/D5)</f>
        <v>#DIV/0!</v>
      </c>
      <c r="E35" s="1486"/>
      <c r="F35" s="1485" t="e">
        <f>(F28/F5)</f>
        <v>#DIV/0!</v>
      </c>
      <c r="G35" s="1486"/>
      <c r="H35" s="1485" t="e">
        <f>(H28/H5)</f>
        <v>#DIV/0!</v>
      </c>
      <c r="I35" s="1486"/>
      <c r="J35" s="1485" t="e">
        <f>(J28/J5)</f>
        <v>#DIV/0!</v>
      </c>
      <c r="K35" s="1486"/>
      <c r="L35" s="1485" t="e">
        <f>(L28/L5)</f>
        <v>#DIV/0!</v>
      </c>
      <c r="M35" s="1486"/>
      <c r="N35" s="1485" t="e">
        <f>(N28/N5)</f>
        <v>#DIV/0!</v>
      </c>
      <c r="O35" s="1486"/>
      <c r="P35" s="1485" t="e">
        <f>(P28/P5)</f>
        <v>#DIV/0!</v>
      </c>
      <c r="Q35" s="1486"/>
      <c r="R35" s="1485" t="e">
        <f>(R28/R5)</f>
        <v>#DIV/0!</v>
      </c>
      <c r="S35" s="1486"/>
      <c r="T35" s="1485" t="e">
        <f>(T28/T5)</f>
        <v>#DIV/0!</v>
      </c>
      <c r="U35" s="1486"/>
      <c r="V35" s="1485" t="e">
        <f>(V28/V5)</f>
        <v>#DIV/0!</v>
      </c>
      <c r="W35" s="1486"/>
      <c r="X35" s="1454" t="e">
        <f>(X28/X5)</f>
        <v>#DIV/0!</v>
      </c>
      <c r="Y35" s="1455"/>
      <c r="Z35" s="51"/>
    </row>
    <row r="36" spans="1:26" ht="6.75" customHeight="1" thickBot="1" x14ac:dyDescent="0.25">
      <c r="A36" s="161"/>
      <c r="B36" s="162"/>
      <c r="C36" s="162"/>
      <c r="D36" s="162"/>
      <c r="E36" s="162"/>
      <c r="F36" s="162"/>
      <c r="G36" s="162"/>
      <c r="H36" s="162"/>
      <c r="I36" s="162"/>
      <c r="J36" s="162"/>
      <c r="K36" s="162"/>
      <c r="L36" s="162"/>
      <c r="M36" s="162"/>
      <c r="N36" s="162"/>
      <c r="O36" s="162"/>
      <c r="P36" s="162"/>
      <c r="Q36" s="162"/>
      <c r="R36" s="162"/>
      <c r="S36" s="162"/>
      <c r="T36" s="162"/>
      <c r="U36" s="162"/>
      <c r="V36" s="162"/>
      <c r="W36" s="162"/>
      <c r="X36" s="283"/>
      <c r="Y36" s="283"/>
      <c r="Z36" s="51"/>
    </row>
    <row r="37" spans="1:26" s="279" customFormat="1" ht="25.5" x14ac:dyDescent="0.2">
      <c r="A37" s="277" t="s">
        <v>411</v>
      </c>
      <c r="B37" s="1598"/>
      <c r="C37" s="1599"/>
      <c r="D37" s="1598"/>
      <c r="E37" s="1599"/>
      <c r="F37" s="1598"/>
      <c r="G37" s="1599"/>
      <c r="H37" s="1598"/>
      <c r="I37" s="1599"/>
      <c r="J37" s="1598"/>
      <c r="K37" s="1599"/>
      <c r="L37" s="1598"/>
      <c r="M37" s="1599"/>
      <c r="N37" s="1598"/>
      <c r="O37" s="1599"/>
      <c r="P37" s="1598"/>
      <c r="Q37" s="1599"/>
      <c r="R37" s="1598"/>
      <c r="S37" s="1599"/>
      <c r="T37" s="1598"/>
      <c r="U37" s="1599"/>
      <c r="V37" s="1598"/>
      <c r="W37" s="1599"/>
      <c r="X37" s="1507">
        <f>SUM(B37:W37)</f>
        <v>0</v>
      </c>
      <c r="Y37" s="1655"/>
      <c r="Z37" s="278"/>
    </row>
    <row r="38" spans="1:26" s="279" customFormat="1" ht="25.5" x14ac:dyDescent="0.2">
      <c r="A38" s="280" t="s">
        <v>412</v>
      </c>
      <c r="B38" s="1561"/>
      <c r="C38" s="1562"/>
      <c r="D38" s="1561"/>
      <c r="E38" s="1562"/>
      <c r="F38" s="1561"/>
      <c r="G38" s="1562"/>
      <c r="H38" s="1561"/>
      <c r="I38" s="1562"/>
      <c r="J38" s="1561"/>
      <c r="K38" s="1562"/>
      <c r="L38" s="1561"/>
      <c r="M38" s="1562"/>
      <c r="N38" s="1561"/>
      <c r="O38" s="1562"/>
      <c r="P38" s="1561"/>
      <c r="Q38" s="1562"/>
      <c r="R38" s="1561"/>
      <c r="S38" s="1562"/>
      <c r="T38" s="1561"/>
      <c r="U38" s="1562"/>
      <c r="V38" s="1561"/>
      <c r="W38" s="1562"/>
      <c r="X38" s="1452">
        <f>SUM(B38:W38)</f>
        <v>0</v>
      </c>
      <c r="Y38" s="1659"/>
      <c r="Z38" s="278"/>
    </row>
    <row r="39" spans="1:26" s="279" customFormat="1" ht="25.5" x14ac:dyDescent="0.2">
      <c r="A39" s="280" t="s">
        <v>413</v>
      </c>
      <c r="B39" s="1561"/>
      <c r="C39" s="1562"/>
      <c r="D39" s="1561"/>
      <c r="E39" s="1562"/>
      <c r="F39" s="1561"/>
      <c r="G39" s="1562"/>
      <c r="H39" s="1561"/>
      <c r="I39" s="1562"/>
      <c r="J39" s="1561"/>
      <c r="K39" s="1562"/>
      <c r="L39" s="1561"/>
      <c r="M39" s="1562"/>
      <c r="N39" s="1561"/>
      <c r="O39" s="1562"/>
      <c r="P39" s="1561"/>
      <c r="Q39" s="1562"/>
      <c r="R39" s="1561"/>
      <c r="S39" s="1562"/>
      <c r="T39" s="1561"/>
      <c r="U39" s="1562"/>
      <c r="V39" s="1561"/>
      <c r="W39" s="1562"/>
      <c r="X39" s="1452">
        <f>SUM(B39:W39)</f>
        <v>0</v>
      </c>
      <c r="Y39" s="1659"/>
      <c r="Z39" s="278"/>
    </row>
    <row r="40" spans="1:26" s="279" customFormat="1" x14ac:dyDescent="0.2">
      <c r="A40" s="104" t="s">
        <v>39</v>
      </c>
      <c r="B40" s="1450">
        <f>SUM(B37:C39)</f>
        <v>0</v>
      </c>
      <c r="C40" s="1451"/>
      <c r="D40" s="1450">
        <f>SUM(D37:E39)</f>
        <v>0</v>
      </c>
      <c r="E40" s="1451"/>
      <c r="F40" s="1450">
        <f>SUM(F37:G39)</f>
        <v>0</v>
      </c>
      <c r="G40" s="1451"/>
      <c r="H40" s="1450">
        <f>SUM(H37:I39)</f>
        <v>0</v>
      </c>
      <c r="I40" s="1451"/>
      <c r="J40" s="1450">
        <f>SUM(J37:K39)</f>
        <v>0</v>
      </c>
      <c r="K40" s="1451"/>
      <c r="L40" s="1450">
        <f>SUM(L37:M39)</f>
        <v>0</v>
      </c>
      <c r="M40" s="1451"/>
      <c r="N40" s="1450">
        <f>SUM(N37:O39)</f>
        <v>0</v>
      </c>
      <c r="O40" s="1451"/>
      <c r="P40" s="1450">
        <f>SUM(P37:Q39)</f>
        <v>0</v>
      </c>
      <c r="Q40" s="1451"/>
      <c r="R40" s="1450">
        <f>SUM(R37:S39)</f>
        <v>0</v>
      </c>
      <c r="S40" s="1451"/>
      <c r="T40" s="1450">
        <f>SUM(T37:U39)</f>
        <v>0</v>
      </c>
      <c r="U40" s="1451"/>
      <c r="V40" s="1450">
        <f>SUM(V37:W39)</f>
        <v>0</v>
      </c>
      <c r="W40" s="1451"/>
      <c r="X40" s="1450">
        <f>SUM(X37:Y39)</f>
        <v>0</v>
      </c>
      <c r="Y40" s="1451"/>
      <c r="Z40" s="278"/>
    </row>
    <row r="41" spans="1:26" s="279" customFormat="1" ht="25.5" x14ac:dyDescent="0.2">
      <c r="A41" s="280" t="s">
        <v>414</v>
      </c>
      <c r="B41" s="1561"/>
      <c r="C41" s="1562"/>
      <c r="D41" s="1561"/>
      <c r="E41" s="1562"/>
      <c r="F41" s="1561"/>
      <c r="G41" s="1562"/>
      <c r="H41" s="1561"/>
      <c r="I41" s="1562"/>
      <c r="J41" s="1561"/>
      <c r="K41" s="1562"/>
      <c r="L41" s="1561"/>
      <c r="M41" s="1562"/>
      <c r="N41" s="1561"/>
      <c r="O41" s="1562"/>
      <c r="P41" s="1561"/>
      <c r="Q41" s="1562"/>
      <c r="R41" s="1561"/>
      <c r="S41" s="1562"/>
      <c r="T41" s="1561"/>
      <c r="U41" s="1562"/>
      <c r="V41" s="1561"/>
      <c r="W41" s="1562"/>
      <c r="X41" s="1452">
        <f>SUM(B41:W41)</f>
        <v>0</v>
      </c>
      <c r="Y41" s="1659"/>
      <c r="Z41" s="278"/>
    </row>
    <row r="42" spans="1:26" s="279" customFormat="1" ht="25.5" x14ac:dyDescent="0.2">
      <c r="A42" s="280" t="s">
        <v>415</v>
      </c>
      <c r="B42" s="1561"/>
      <c r="C42" s="1562"/>
      <c r="D42" s="1561"/>
      <c r="E42" s="1562"/>
      <c r="F42" s="1561"/>
      <c r="G42" s="1562"/>
      <c r="H42" s="1561"/>
      <c r="I42" s="1562"/>
      <c r="J42" s="1561"/>
      <c r="K42" s="1562"/>
      <c r="L42" s="1561"/>
      <c r="M42" s="1562"/>
      <c r="N42" s="1561"/>
      <c r="O42" s="1562"/>
      <c r="P42" s="1561"/>
      <c r="Q42" s="1562"/>
      <c r="R42" s="1561"/>
      <c r="S42" s="1562"/>
      <c r="T42" s="1561"/>
      <c r="U42" s="1562"/>
      <c r="V42" s="1561"/>
      <c r="W42" s="1562"/>
      <c r="X42" s="1452">
        <f>SUM(B42:W42)</f>
        <v>0</v>
      </c>
      <c r="Y42" s="1659"/>
      <c r="Z42" s="278"/>
    </row>
    <row r="43" spans="1:26" s="279" customFormat="1" ht="25.5" x14ac:dyDescent="0.2">
      <c r="A43" s="280" t="s">
        <v>416</v>
      </c>
      <c r="B43" s="1561"/>
      <c r="C43" s="1562"/>
      <c r="D43" s="1561"/>
      <c r="E43" s="1562"/>
      <c r="F43" s="1561"/>
      <c r="G43" s="1562"/>
      <c r="H43" s="1561"/>
      <c r="I43" s="1562"/>
      <c r="J43" s="1561"/>
      <c r="K43" s="1562"/>
      <c r="L43" s="1561"/>
      <c r="M43" s="1562"/>
      <c r="N43" s="1561"/>
      <c r="O43" s="1562"/>
      <c r="P43" s="1561"/>
      <c r="Q43" s="1562"/>
      <c r="R43" s="1561"/>
      <c r="S43" s="1562"/>
      <c r="T43" s="1561"/>
      <c r="U43" s="1562"/>
      <c r="V43" s="1561"/>
      <c r="W43" s="1562"/>
      <c r="X43" s="1452">
        <f>SUM(B43:W43)</f>
        <v>0</v>
      </c>
      <c r="Y43" s="1659"/>
      <c r="Z43" s="278"/>
    </row>
    <row r="44" spans="1:26" s="279" customFormat="1" x14ac:dyDescent="0.2">
      <c r="A44" s="104" t="s">
        <v>40</v>
      </c>
      <c r="B44" s="1450">
        <f>SUM(B41:C43)</f>
        <v>0</v>
      </c>
      <c r="C44" s="1451"/>
      <c r="D44" s="1450">
        <f>SUM(D41:E43)</f>
        <v>0</v>
      </c>
      <c r="E44" s="1451"/>
      <c r="F44" s="1450">
        <f>SUM(F41:G43)</f>
        <v>0</v>
      </c>
      <c r="G44" s="1451"/>
      <c r="H44" s="1450">
        <f>SUM(H41:I43)</f>
        <v>0</v>
      </c>
      <c r="I44" s="1451"/>
      <c r="J44" s="1450">
        <f>SUM(J41:K43)</f>
        <v>0</v>
      </c>
      <c r="K44" s="1451"/>
      <c r="L44" s="1450">
        <f>SUM(L41:M43)</f>
        <v>0</v>
      </c>
      <c r="M44" s="1451"/>
      <c r="N44" s="1450">
        <f>SUM(N41:O43)</f>
        <v>0</v>
      </c>
      <c r="O44" s="1451"/>
      <c r="P44" s="1450">
        <f>SUM(P41:Q43)</f>
        <v>0</v>
      </c>
      <c r="Q44" s="1451"/>
      <c r="R44" s="1450">
        <f>SUM(R41:S43)</f>
        <v>0</v>
      </c>
      <c r="S44" s="1451"/>
      <c r="T44" s="1450">
        <f>SUM(T41:U43)</f>
        <v>0</v>
      </c>
      <c r="U44" s="1451"/>
      <c r="V44" s="1450">
        <f>SUM(V41:W43)</f>
        <v>0</v>
      </c>
      <c r="W44" s="1451"/>
      <c r="X44" s="1450">
        <f>SUM(X41:Y43)</f>
        <v>0</v>
      </c>
      <c r="Y44" s="1451"/>
      <c r="Z44" s="278"/>
    </row>
    <row r="45" spans="1:26" ht="12.75" customHeight="1" thickBot="1" x14ac:dyDescent="0.25">
      <c r="A45" s="164" t="s">
        <v>99</v>
      </c>
      <c r="B45" s="1448">
        <f>B40+B44</f>
        <v>0</v>
      </c>
      <c r="C45" s="1449"/>
      <c r="D45" s="1448">
        <f>D40+D44</f>
        <v>0</v>
      </c>
      <c r="E45" s="1449"/>
      <c r="F45" s="1448">
        <f>F40+F44</f>
        <v>0</v>
      </c>
      <c r="G45" s="1449"/>
      <c r="H45" s="1448">
        <f>H40+H44</f>
        <v>0</v>
      </c>
      <c r="I45" s="1449"/>
      <c r="J45" s="1448">
        <f>J40+J44</f>
        <v>0</v>
      </c>
      <c r="K45" s="1449"/>
      <c r="L45" s="1448">
        <f>L40+L44</f>
        <v>0</v>
      </c>
      <c r="M45" s="1449"/>
      <c r="N45" s="1448">
        <f>N40+N44</f>
        <v>0</v>
      </c>
      <c r="O45" s="1449"/>
      <c r="P45" s="1448">
        <f>P40+P44</f>
        <v>0</v>
      </c>
      <c r="Q45" s="1449"/>
      <c r="R45" s="1448">
        <f>R40+R44</f>
        <v>0</v>
      </c>
      <c r="S45" s="1449"/>
      <c r="T45" s="1448">
        <f>T40+T44</f>
        <v>0</v>
      </c>
      <c r="U45" s="1449"/>
      <c r="V45" s="1448">
        <f>V40+V44</f>
        <v>0</v>
      </c>
      <c r="W45" s="1449"/>
      <c r="X45" s="1448">
        <f>X40+X44</f>
        <v>0</v>
      </c>
      <c r="Y45" s="1449"/>
      <c r="Z45" s="665"/>
    </row>
    <row r="46" spans="1:26" ht="5.25" customHeight="1" thickBot="1" x14ac:dyDescent="0.25">
      <c r="A46" s="165"/>
      <c r="B46" s="163"/>
      <c r="C46" s="163"/>
      <c r="D46" s="163"/>
      <c r="E46" s="163"/>
      <c r="F46" s="163"/>
      <c r="G46" s="163"/>
      <c r="H46" s="163"/>
      <c r="I46" s="163"/>
      <c r="J46" s="163"/>
      <c r="K46" s="163"/>
      <c r="L46" s="163"/>
      <c r="M46" s="163"/>
      <c r="N46" s="163"/>
      <c r="O46" s="163"/>
      <c r="P46" s="163"/>
      <c r="Q46" s="163"/>
      <c r="R46" s="163"/>
      <c r="S46" s="163"/>
      <c r="T46" s="163"/>
      <c r="U46" s="163"/>
      <c r="V46" s="163"/>
      <c r="W46" s="163"/>
      <c r="X46" s="156"/>
      <c r="Y46" s="156"/>
      <c r="Z46" s="51"/>
    </row>
    <row r="47" spans="1:26" ht="25.5" x14ac:dyDescent="0.2">
      <c r="A47" s="166" t="s">
        <v>104</v>
      </c>
      <c r="B47" s="1559"/>
      <c r="C47" s="1641"/>
      <c r="D47" s="1559"/>
      <c r="E47" s="1641"/>
      <c r="F47" s="1559"/>
      <c r="G47" s="1641"/>
      <c r="H47" s="1559"/>
      <c r="I47" s="1641"/>
      <c r="J47" s="1559"/>
      <c r="K47" s="1641"/>
      <c r="L47" s="1559"/>
      <c r="M47" s="1641"/>
      <c r="N47" s="1559"/>
      <c r="O47" s="1641"/>
      <c r="P47" s="1559"/>
      <c r="Q47" s="1641"/>
      <c r="R47" s="1559"/>
      <c r="S47" s="1641"/>
      <c r="T47" s="1559"/>
      <c r="U47" s="1641"/>
      <c r="V47" s="1559"/>
      <c r="W47" s="1641"/>
      <c r="X47" s="1617">
        <f t="shared" ref="X47:X53" si="4">SUM(B47:W47)</f>
        <v>0</v>
      </c>
      <c r="Y47" s="1618"/>
      <c r="Z47" s="661"/>
    </row>
    <row r="48" spans="1:26" s="279" customFormat="1" x14ac:dyDescent="0.2">
      <c r="A48" s="256" t="s">
        <v>153</v>
      </c>
      <c r="B48" s="1567"/>
      <c r="C48" s="1568"/>
      <c r="D48" s="1567"/>
      <c r="E48" s="1568"/>
      <c r="F48" s="1567"/>
      <c r="G48" s="1568"/>
      <c r="H48" s="1567"/>
      <c r="I48" s="1568"/>
      <c r="J48" s="1567"/>
      <c r="K48" s="1568"/>
      <c r="L48" s="1567"/>
      <c r="M48" s="1568"/>
      <c r="N48" s="1567"/>
      <c r="O48" s="1568"/>
      <c r="P48" s="1567"/>
      <c r="Q48" s="1568"/>
      <c r="R48" s="1567"/>
      <c r="S48" s="1568"/>
      <c r="T48" s="1567"/>
      <c r="U48" s="1568"/>
      <c r="V48" s="1567"/>
      <c r="W48" s="1568"/>
      <c r="X48" s="1662">
        <f t="shared" si="4"/>
        <v>0</v>
      </c>
      <c r="Y48" s="1663"/>
      <c r="Z48" s="661"/>
    </row>
    <row r="49" spans="1:26" s="279" customFormat="1" x14ac:dyDescent="0.2">
      <c r="A49" s="256" t="s">
        <v>138</v>
      </c>
      <c r="B49" s="1567"/>
      <c r="C49" s="1568"/>
      <c r="D49" s="1567"/>
      <c r="E49" s="1568"/>
      <c r="F49" s="1567"/>
      <c r="G49" s="1568"/>
      <c r="H49" s="1567"/>
      <c r="I49" s="1568"/>
      <c r="J49" s="1567"/>
      <c r="K49" s="1568"/>
      <c r="L49" s="1567"/>
      <c r="M49" s="1568"/>
      <c r="N49" s="1567"/>
      <c r="O49" s="1568"/>
      <c r="P49" s="1567"/>
      <c r="Q49" s="1568"/>
      <c r="R49" s="1567"/>
      <c r="S49" s="1568"/>
      <c r="T49" s="1567"/>
      <c r="U49" s="1568"/>
      <c r="V49" s="1567"/>
      <c r="W49" s="1568"/>
      <c r="X49" s="1662">
        <f t="shared" si="4"/>
        <v>0</v>
      </c>
      <c r="Y49" s="1663"/>
      <c r="Z49" s="661"/>
    </row>
    <row r="50" spans="1:26" s="279" customFormat="1" x14ac:dyDescent="0.2">
      <c r="A50" s="257" t="s">
        <v>154</v>
      </c>
      <c r="B50" s="1569">
        <f>SUM(B48:C49)</f>
        <v>0</v>
      </c>
      <c r="C50" s="1570"/>
      <c r="D50" s="1569">
        <f>SUM(D48:E49)</f>
        <v>0</v>
      </c>
      <c r="E50" s="1570"/>
      <c r="F50" s="1569">
        <f>SUM(F48:G49)</f>
        <v>0</v>
      </c>
      <c r="G50" s="1570"/>
      <c r="H50" s="1569">
        <f>SUM(H48:I49)</f>
        <v>0</v>
      </c>
      <c r="I50" s="1570"/>
      <c r="J50" s="1569">
        <f>SUM(J48:K49)</f>
        <v>0</v>
      </c>
      <c r="K50" s="1570"/>
      <c r="L50" s="1569">
        <f>SUM(L48:M49)</f>
        <v>0</v>
      </c>
      <c r="M50" s="1570"/>
      <c r="N50" s="1569">
        <f>SUM(N48:O49)</f>
        <v>0</v>
      </c>
      <c r="O50" s="1570"/>
      <c r="P50" s="1569">
        <f>SUM(P48:Q49)</f>
        <v>0</v>
      </c>
      <c r="Q50" s="1570"/>
      <c r="R50" s="1569">
        <f>SUM(R48:S49)</f>
        <v>0</v>
      </c>
      <c r="S50" s="1570"/>
      <c r="T50" s="1569">
        <f>SUM(T48:U49)</f>
        <v>0</v>
      </c>
      <c r="U50" s="1570"/>
      <c r="V50" s="1569">
        <f>SUM(V48:W49)</f>
        <v>0</v>
      </c>
      <c r="W50" s="1570"/>
      <c r="X50" s="1656">
        <f t="shared" si="4"/>
        <v>0</v>
      </c>
      <c r="Y50" s="1657"/>
      <c r="Z50" s="663"/>
    </row>
    <row r="51" spans="1:26" s="279" customFormat="1" x14ac:dyDescent="0.2">
      <c r="A51" s="256" t="s">
        <v>140</v>
      </c>
      <c r="B51" s="1563"/>
      <c r="C51" s="1564"/>
      <c r="D51" s="1563"/>
      <c r="E51" s="1564"/>
      <c r="F51" s="1563"/>
      <c r="G51" s="1564"/>
      <c r="H51" s="1563"/>
      <c r="I51" s="1564"/>
      <c r="J51" s="1563"/>
      <c r="K51" s="1564"/>
      <c r="L51" s="1563"/>
      <c r="M51" s="1564"/>
      <c r="N51" s="1563"/>
      <c r="O51" s="1564"/>
      <c r="P51" s="1563"/>
      <c r="Q51" s="1564"/>
      <c r="R51" s="1563"/>
      <c r="S51" s="1564"/>
      <c r="T51" s="1563"/>
      <c r="U51" s="1564"/>
      <c r="V51" s="1563"/>
      <c r="W51" s="1564"/>
      <c r="X51" s="1662">
        <f t="shared" si="4"/>
        <v>0</v>
      </c>
      <c r="Y51" s="1663"/>
      <c r="Z51" s="661"/>
    </row>
    <row r="52" spans="1:26" s="279" customFormat="1" x14ac:dyDescent="0.2">
      <c r="A52" s="256" t="s">
        <v>141</v>
      </c>
      <c r="B52" s="1567"/>
      <c r="C52" s="1568"/>
      <c r="D52" s="1567"/>
      <c r="E52" s="1568"/>
      <c r="F52" s="1567"/>
      <c r="G52" s="1568"/>
      <c r="H52" s="1567"/>
      <c r="I52" s="1568"/>
      <c r="J52" s="1567"/>
      <c r="K52" s="1568"/>
      <c r="L52" s="1567"/>
      <c r="M52" s="1568"/>
      <c r="N52" s="1567"/>
      <c r="O52" s="1568"/>
      <c r="P52" s="1567"/>
      <c r="Q52" s="1568"/>
      <c r="R52" s="1567"/>
      <c r="S52" s="1568"/>
      <c r="T52" s="1567"/>
      <c r="U52" s="1568"/>
      <c r="V52" s="1567"/>
      <c r="W52" s="1568"/>
      <c r="X52" s="1662">
        <f t="shared" si="4"/>
        <v>0</v>
      </c>
      <c r="Y52" s="1663"/>
      <c r="Z52" s="661"/>
    </row>
    <row r="53" spans="1:26" s="279" customFormat="1" x14ac:dyDescent="0.2">
      <c r="A53" s="257" t="s">
        <v>142</v>
      </c>
      <c r="B53" s="1569">
        <f>SUM(B51:C52)</f>
        <v>0</v>
      </c>
      <c r="C53" s="1570"/>
      <c r="D53" s="1569">
        <f>SUM(D51:E52)</f>
        <v>0</v>
      </c>
      <c r="E53" s="1570"/>
      <c r="F53" s="1569">
        <f>SUM(F51:G52)</f>
        <v>0</v>
      </c>
      <c r="G53" s="1570"/>
      <c r="H53" s="1569">
        <f>SUM(H51:I52)</f>
        <v>0</v>
      </c>
      <c r="I53" s="1570"/>
      <c r="J53" s="1569">
        <f>SUM(J51:K52)</f>
        <v>0</v>
      </c>
      <c r="K53" s="1570"/>
      <c r="L53" s="1569">
        <f>SUM(L51:M52)</f>
        <v>0</v>
      </c>
      <c r="M53" s="1570"/>
      <c r="N53" s="1569">
        <f>SUM(N51:O52)</f>
        <v>0</v>
      </c>
      <c r="O53" s="1570"/>
      <c r="P53" s="1569">
        <f>SUM(P51:Q52)</f>
        <v>0</v>
      </c>
      <c r="Q53" s="1570"/>
      <c r="R53" s="1569">
        <f>SUM(R51:S52)</f>
        <v>0</v>
      </c>
      <c r="S53" s="1570"/>
      <c r="T53" s="1569">
        <f>SUM(T51:U52)</f>
        <v>0</v>
      </c>
      <c r="U53" s="1570"/>
      <c r="V53" s="1569">
        <f>SUM(V51:W52)</f>
        <v>0</v>
      </c>
      <c r="W53" s="1570"/>
      <c r="X53" s="1656">
        <f t="shared" si="4"/>
        <v>0</v>
      </c>
      <c r="Y53" s="1657"/>
      <c r="Z53" s="663"/>
    </row>
    <row r="54" spans="1:26" x14ac:dyDescent="0.2">
      <c r="A54" s="260" t="s">
        <v>102</v>
      </c>
      <c r="B54" s="1583">
        <f>B50+B53+B55+B56+B57</f>
        <v>0</v>
      </c>
      <c r="C54" s="1584"/>
      <c r="D54" s="1583">
        <f>D50+D53+D55+D56+D57</f>
        <v>0</v>
      </c>
      <c r="E54" s="1584"/>
      <c r="F54" s="1583">
        <f>F50+F53+F55+F56+F57</f>
        <v>0</v>
      </c>
      <c r="G54" s="1584"/>
      <c r="H54" s="1583">
        <f>H50+H53+H55+H56+H57</f>
        <v>0</v>
      </c>
      <c r="I54" s="1584"/>
      <c r="J54" s="1583">
        <f>J50+J53+J55+J56+J57</f>
        <v>0</v>
      </c>
      <c r="K54" s="1584"/>
      <c r="L54" s="1583">
        <f>L50+L53+L55+L56+L57</f>
        <v>0</v>
      </c>
      <c r="M54" s="1584"/>
      <c r="N54" s="1583">
        <f>N50+N53+N55+N56+N57</f>
        <v>0</v>
      </c>
      <c r="O54" s="1584"/>
      <c r="P54" s="1583">
        <f>P50+P53+P55+P56+P57</f>
        <v>0</v>
      </c>
      <c r="Q54" s="1584"/>
      <c r="R54" s="1583">
        <f>R50+R53+R55+R56+R57</f>
        <v>0</v>
      </c>
      <c r="S54" s="1584"/>
      <c r="T54" s="1583">
        <f>T50+T53+T55+T56+T57</f>
        <v>0</v>
      </c>
      <c r="U54" s="1584"/>
      <c r="V54" s="1583">
        <f>V50+V53+V55+V56+V57</f>
        <v>0</v>
      </c>
      <c r="W54" s="1584"/>
      <c r="X54" s="1660">
        <f>X50+X53+X55+X56+X57</f>
        <v>0</v>
      </c>
      <c r="Y54" s="1661"/>
      <c r="Z54" s="661"/>
    </row>
    <row r="55" spans="1:26" x14ac:dyDescent="0.2">
      <c r="A55" s="169" t="s">
        <v>100</v>
      </c>
      <c r="B55" s="1571"/>
      <c r="C55" s="1572"/>
      <c r="D55" s="1571"/>
      <c r="E55" s="1572"/>
      <c r="F55" s="1571"/>
      <c r="G55" s="1572"/>
      <c r="H55" s="1571"/>
      <c r="I55" s="1572"/>
      <c r="J55" s="1571"/>
      <c r="K55" s="1572"/>
      <c r="L55" s="1571"/>
      <c r="M55" s="1572"/>
      <c r="N55" s="1571"/>
      <c r="O55" s="1572"/>
      <c r="P55" s="1571"/>
      <c r="Q55" s="1572"/>
      <c r="R55" s="1571"/>
      <c r="S55" s="1572"/>
      <c r="T55" s="1571"/>
      <c r="U55" s="1572"/>
      <c r="V55" s="1571"/>
      <c r="W55" s="1572"/>
      <c r="X55" s="1652">
        <f>SUM(B55:W55)</f>
        <v>0</v>
      </c>
      <c r="Y55" s="1653"/>
      <c r="Z55" s="663"/>
    </row>
    <row r="56" spans="1:26" x14ac:dyDescent="0.2">
      <c r="A56" s="169" t="s">
        <v>101</v>
      </c>
      <c r="B56" s="1595"/>
      <c r="C56" s="1596"/>
      <c r="D56" s="1595"/>
      <c r="E56" s="1596"/>
      <c r="F56" s="1595"/>
      <c r="G56" s="1596"/>
      <c r="H56" s="1595"/>
      <c r="I56" s="1596"/>
      <c r="J56" s="1595"/>
      <c r="K56" s="1596"/>
      <c r="L56" s="1595"/>
      <c r="M56" s="1596"/>
      <c r="N56" s="1595"/>
      <c r="O56" s="1596"/>
      <c r="P56" s="1595"/>
      <c r="Q56" s="1596"/>
      <c r="R56" s="1595"/>
      <c r="S56" s="1596"/>
      <c r="T56" s="1595"/>
      <c r="U56" s="1596"/>
      <c r="V56" s="1595"/>
      <c r="W56" s="1596"/>
      <c r="X56" s="1652">
        <f>SUM(B56:W56)</f>
        <v>0</v>
      </c>
      <c r="Y56" s="1653"/>
      <c r="Z56" s="663"/>
    </row>
    <row r="57" spans="1:26" x14ac:dyDescent="0.2">
      <c r="A57" s="169" t="s">
        <v>103</v>
      </c>
      <c r="B57" s="1569"/>
      <c r="C57" s="1570"/>
      <c r="D57" s="1569"/>
      <c r="E57" s="1570"/>
      <c r="F57" s="1569"/>
      <c r="G57" s="1570"/>
      <c r="H57" s="1569"/>
      <c r="I57" s="1570"/>
      <c r="J57" s="1569"/>
      <c r="K57" s="1570"/>
      <c r="L57" s="1569"/>
      <c r="M57" s="1570"/>
      <c r="N57" s="1569"/>
      <c r="O57" s="1570"/>
      <c r="P57" s="1569"/>
      <c r="Q57" s="1570"/>
      <c r="R57" s="1569"/>
      <c r="S57" s="1570"/>
      <c r="T57" s="1569"/>
      <c r="U57" s="1570"/>
      <c r="V57" s="1569"/>
      <c r="W57" s="1570"/>
      <c r="X57" s="1652">
        <f>SUM(B57:W57)</f>
        <v>0</v>
      </c>
      <c r="Y57" s="1653"/>
      <c r="Z57" s="663"/>
    </row>
    <row r="58" spans="1:26" ht="13.5" thickBot="1" x14ac:dyDescent="0.25">
      <c r="A58" s="113" t="s">
        <v>47</v>
      </c>
      <c r="B58" s="1565"/>
      <c r="C58" s="1566"/>
      <c r="D58" s="1565"/>
      <c r="E58" s="1566"/>
      <c r="F58" s="1565"/>
      <c r="G58" s="1566"/>
      <c r="H58" s="1565"/>
      <c r="I58" s="1566"/>
      <c r="J58" s="1565"/>
      <c r="K58" s="1566"/>
      <c r="L58" s="1565"/>
      <c r="M58" s="1566"/>
      <c r="N58" s="1565"/>
      <c r="O58" s="1566"/>
      <c r="P58" s="1565"/>
      <c r="Q58" s="1566"/>
      <c r="R58" s="1565"/>
      <c r="S58" s="1566"/>
      <c r="T58" s="1565"/>
      <c r="U58" s="1566"/>
      <c r="V58" s="1565"/>
      <c r="W58" s="1566"/>
      <c r="X58" s="1585">
        <f>SUM(B58:W58)</f>
        <v>0</v>
      </c>
      <c r="Y58" s="1586"/>
      <c r="Z58" s="661"/>
    </row>
    <row r="59" spans="1:26" ht="3.75" customHeight="1" thickBot="1" x14ac:dyDescent="0.25">
      <c r="A59" s="87"/>
      <c r="B59" s="170"/>
      <c r="C59" s="170"/>
      <c r="D59" s="170" t="e">
        <f>D46/D3</f>
        <v>#DIV/0!</v>
      </c>
      <c r="E59" s="170"/>
      <c r="F59" s="170" t="e">
        <f>F46/F3</f>
        <v>#DIV/0!</v>
      </c>
      <c r="G59" s="170"/>
      <c r="H59" s="170" t="e">
        <f>H46/H3</f>
        <v>#DIV/0!</v>
      </c>
      <c r="I59" s="170"/>
      <c r="J59" s="170" t="e">
        <f>J46/J3</f>
        <v>#DIV/0!</v>
      </c>
      <c r="K59" s="170"/>
      <c r="L59" s="170" t="e">
        <f>L46/L3</f>
        <v>#DIV/0!</v>
      </c>
      <c r="M59" s="170"/>
      <c r="N59" s="170" t="e">
        <f>N46/N3</f>
        <v>#DIV/0!</v>
      </c>
      <c r="O59" s="170"/>
      <c r="P59" s="170" t="e">
        <f>P46/P3</f>
        <v>#DIV/0!</v>
      </c>
      <c r="Q59" s="170"/>
      <c r="R59" s="170" t="e">
        <f>R46/R3</f>
        <v>#DIV/0!</v>
      </c>
      <c r="S59" s="170"/>
      <c r="T59" s="170" t="e">
        <f>T46/T3</f>
        <v>#DIV/0!</v>
      </c>
      <c r="U59" s="170"/>
      <c r="V59" s="170" t="e">
        <f>V46/V3</f>
        <v>#DIV/0!</v>
      </c>
      <c r="W59" s="170"/>
      <c r="X59" s="284"/>
      <c r="Y59" s="284"/>
      <c r="Z59" s="51"/>
    </row>
    <row r="60" spans="1:26" ht="13.5" thickBot="1" x14ac:dyDescent="0.25">
      <c r="A60" s="171" t="s">
        <v>111</v>
      </c>
      <c r="B60" s="1575" t="e">
        <f>B47/B4</f>
        <v>#DIV/0!</v>
      </c>
      <c r="C60" s="1576"/>
      <c r="D60" s="1575" t="e">
        <f>D47/D4</f>
        <v>#DIV/0!</v>
      </c>
      <c r="E60" s="1576"/>
      <c r="F60" s="1575" t="e">
        <f>F47/F4</f>
        <v>#DIV/0!</v>
      </c>
      <c r="G60" s="1576"/>
      <c r="H60" s="1575" t="e">
        <f>H47/H4</f>
        <v>#DIV/0!</v>
      </c>
      <c r="I60" s="1576"/>
      <c r="J60" s="1575" t="e">
        <f>J47/J4</f>
        <v>#DIV/0!</v>
      </c>
      <c r="K60" s="1576"/>
      <c r="L60" s="1575" t="e">
        <f>L47/L4</f>
        <v>#DIV/0!</v>
      </c>
      <c r="M60" s="1576"/>
      <c r="N60" s="1575" t="e">
        <f>N47/N4</f>
        <v>#DIV/0!</v>
      </c>
      <c r="O60" s="1576"/>
      <c r="P60" s="1575" t="e">
        <f>P47/P4</f>
        <v>#DIV/0!</v>
      </c>
      <c r="Q60" s="1576"/>
      <c r="R60" s="1575" t="e">
        <f>R47/R4</f>
        <v>#DIV/0!</v>
      </c>
      <c r="S60" s="1576"/>
      <c r="T60" s="1575" t="e">
        <f>T47/T4</f>
        <v>#DIV/0!</v>
      </c>
      <c r="U60" s="1576"/>
      <c r="V60" s="1575" t="e">
        <f>V47/V4</f>
        <v>#DIV/0!</v>
      </c>
      <c r="W60" s="1576"/>
      <c r="X60" s="1587" t="e">
        <f>X47/X4</f>
        <v>#DIV/0!</v>
      </c>
      <c r="Y60" s="1588"/>
      <c r="Z60" s="51"/>
    </row>
    <row r="61" spans="1:26" ht="5.25" customHeight="1" thickBot="1" x14ac:dyDescent="0.25">
      <c r="A61" s="87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0"/>
      <c r="R61" s="170"/>
      <c r="S61" s="170"/>
      <c r="T61" s="170"/>
      <c r="U61" s="170"/>
      <c r="V61" s="170"/>
      <c r="W61" s="170"/>
      <c r="X61" s="284"/>
      <c r="Y61" s="284"/>
      <c r="Z61" s="51"/>
    </row>
    <row r="62" spans="1:26" x14ac:dyDescent="0.2">
      <c r="A62" s="261" t="s">
        <v>270</v>
      </c>
      <c r="B62" s="1417"/>
      <c r="C62" s="1577"/>
      <c r="D62" s="1417"/>
      <c r="E62" s="1577"/>
      <c r="F62" s="1417"/>
      <c r="G62" s="1577"/>
      <c r="H62" s="1417"/>
      <c r="I62" s="1577"/>
      <c r="J62" s="1417"/>
      <c r="K62" s="1577"/>
      <c r="L62" s="1417"/>
      <c r="M62" s="1577"/>
      <c r="N62" s="1417"/>
      <c r="O62" s="1577"/>
      <c r="P62" s="1417"/>
      <c r="Q62" s="1577"/>
      <c r="R62" s="1417"/>
      <c r="S62" s="1577"/>
      <c r="T62" s="1417"/>
      <c r="U62" s="1577"/>
      <c r="V62" s="1417"/>
      <c r="W62" s="1577"/>
      <c r="X62" s="1591">
        <f t="shared" ref="X62:X67" si="5">SUM(B62:W62)</f>
        <v>0</v>
      </c>
      <c r="Y62" s="1654"/>
      <c r="Z62" s="51"/>
    </row>
    <row r="63" spans="1:26" x14ac:dyDescent="0.2">
      <c r="A63" s="168" t="s">
        <v>105</v>
      </c>
      <c r="B63" s="1573"/>
      <c r="C63" s="1574"/>
      <c r="D63" s="1573"/>
      <c r="E63" s="1574"/>
      <c r="F63" s="1573"/>
      <c r="G63" s="1574"/>
      <c r="H63" s="1573"/>
      <c r="I63" s="1574"/>
      <c r="J63" s="1573"/>
      <c r="K63" s="1574"/>
      <c r="L63" s="1573"/>
      <c r="M63" s="1574"/>
      <c r="N63" s="1573"/>
      <c r="O63" s="1574"/>
      <c r="P63" s="1573"/>
      <c r="Q63" s="1574"/>
      <c r="R63" s="1573"/>
      <c r="S63" s="1574"/>
      <c r="T63" s="1573"/>
      <c r="U63" s="1574"/>
      <c r="V63" s="1573"/>
      <c r="W63" s="1574"/>
      <c r="X63" s="1581">
        <f t="shared" si="5"/>
        <v>0</v>
      </c>
      <c r="Y63" s="1651"/>
      <c r="Z63" s="51"/>
    </row>
    <row r="64" spans="1:26" x14ac:dyDescent="0.2">
      <c r="A64" s="168" t="s">
        <v>29</v>
      </c>
      <c r="B64" s="1578"/>
      <c r="C64" s="1579"/>
      <c r="D64" s="1578"/>
      <c r="E64" s="1579"/>
      <c r="F64" s="1578"/>
      <c r="G64" s="1579"/>
      <c r="H64" s="1578"/>
      <c r="I64" s="1579"/>
      <c r="J64" s="1578"/>
      <c r="K64" s="1579"/>
      <c r="L64" s="1578"/>
      <c r="M64" s="1579"/>
      <c r="N64" s="1578"/>
      <c r="O64" s="1579"/>
      <c r="P64" s="1578"/>
      <c r="Q64" s="1579"/>
      <c r="R64" s="1578"/>
      <c r="S64" s="1579"/>
      <c r="T64" s="1578"/>
      <c r="U64" s="1579"/>
      <c r="V64" s="1578"/>
      <c r="W64" s="1579"/>
      <c r="X64" s="1581">
        <f t="shared" si="5"/>
        <v>0</v>
      </c>
      <c r="Y64" s="1651"/>
      <c r="Z64" s="51"/>
    </row>
    <row r="65" spans="1:26" x14ac:dyDescent="0.2">
      <c r="A65" s="168" t="s">
        <v>106</v>
      </c>
      <c r="B65" s="1578"/>
      <c r="C65" s="1579"/>
      <c r="D65" s="1578"/>
      <c r="E65" s="1579"/>
      <c r="F65" s="1578"/>
      <c r="G65" s="1579"/>
      <c r="H65" s="1578"/>
      <c r="I65" s="1579"/>
      <c r="J65" s="1578"/>
      <c r="K65" s="1579"/>
      <c r="L65" s="1578"/>
      <c r="M65" s="1579"/>
      <c r="N65" s="1578"/>
      <c r="O65" s="1579"/>
      <c r="P65" s="1578"/>
      <c r="Q65" s="1579"/>
      <c r="R65" s="1578"/>
      <c r="S65" s="1579"/>
      <c r="T65" s="1578"/>
      <c r="U65" s="1579"/>
      <c r="V65" s="1578"/>
      <c r="W65" s="1579"/>
      <c r="X65" s="1581">
        <f t="shared" si="5"/>
        <v>0</v>
      </c>
      <c r="Y65" s="1651"/>
      <c r="Z65" s="51"/>
    </row>
    <row r="66" spans="1:26" x14ac:dyDescent="0.2">
      <c r="A66" s="99" t="s">
        <v>121</v>
      </c>
      <c r="B66" s="1578"/>
      <c r="C66" s="1579"/>
      <c r="D66" s="1578"/>
      <c r="E66" s="1579"/>
      <c r="F66" s="1578"/>
      <c r="G66" s="1579"/>
      <c r="H66" s="1578"/>
      <c r="I66" s="1579"/>
      <c r="J66" s="1578"/>
      <c r="K66" s="1579"/>
      <c r="L66" s="1578"/>
      <c r="M66" s="1579"/>
      <c r="N66" s="1578"/>
      <c r="O66" s="1579"/>
      <c r="P66" s="1578"/>
      <c r="Q66" s="1579"/>
      <c r="R66" s="1578"/>
      <c r="S66" s="1579"/>
      <c r="T66" s="1578"/>
      <c r="U66" s="1579"/>
      <c r="V66" s="1578"/>
      <c r="W66" s="1579"/>
      <c r="X66" s="1581">
        <f t="shared" si="5"/>
        <v>0</v>
      </c>
      <c r="Y66" s="1651"/>
      <c r="Z66" s="51"/>
    </row>
    <row r="67" spans="1:26" ht="13.5" thickBot="1" x14ac:dyDescent="0.25">
      <c r="A67" s="154" t="s">
        <v>107</v>
      </c>
      <c r="B67" s="1528">
        <f>SUM(B62:B66)</f>
        <v>0</v>
      </c>
      <c r="C67" s="1529"/>
      <c r="D67" s="1528">
        <f>SUM(D62:D66)</f>
        <v>0</v>
      </c>
      <c r="E67" s="1529"/>
      <c r="F67" s="1528">
        <f>SUM(F62:F66)</f>
        <v>0</v>
      </c>
      <c r="G67" s="1529"/>
      <c r="H67" s="1528">
        <f>SUM(H62:H66)</f>
        <v>0</v>
      </c>
      <c r="I67" s="1529"/>
      <c r="J67" s="1528">
        <f>SUM(J62:J66)</f>
        <v>0</v>
      </c>
      <c r="K67" s="1529"/>
      <c r="L67" s="1528">
        <f>SUM(L62:L66)</f>
        <v>0</v>
      </c>
      <c r="M67" s="1529"/>
      <c r="N67" s="1528">
        <f>SUM(N62:N66)</f>
        <v>0</v>
      </c>
      <c r="O67" s="1529"/>
      <c r="P67" s="1528">
        <f>SUM(P62:P66)</f>
        <v>0</v>
      </c>
      <c r="Q67" s="1529"/>
      <c r="R67" s="1528">
        <f>SUM(R62:R66)</f>
        <v>0</v>
      </c>
      <c r="S67" s="1529"/>
      <c r="T67" s="1528">
        <f>SUM(T62:T66)</f>
        <v>0</v>
      </c>
      <c r="U67" s="1529"/>
      <c r="V67" s="1528">
        <f>SUM(V62:V66)</f>
        <v>0</v>
      </c>
      <c r="W67" s="1529"/>
      <c r="X67" s="1528">
        <f t="shared" si="5"/>
        <v>0</v>
      </c>
      <c r="Y67" s="1529"/>
      <c r="Z67" s="51"/>
    </row>
  </sheetData>
  <mergeCells count="529">
    <mergeCell ref="F1:G2"/>
    <mergeCell ref="J1:K2"/>
    <mergeCell ref="L1:M2"/>
    <mergeCell ref="J3:K3"/>
    <mergeCell ref="A1:A2"/>
    <mergeCell ref="H3:I3"/>
    <mergeCell ref="F3:G3"/>
    <mergeCell ref="H1:I2"/>
    <mergeCell ref="B1:C2"/>
    <mergeCell ref="X5:Y5"/>
    <mergeCell ref="X4:Y4"/>
    <mergeCell ref="T4:U4"/>
    <mergeCell ref="J4:K4"/>
    <mergeCell ref="V4:W4"/>
    <mergeCell ref="X1:Y2"/>
    <mergeCell ref="N3:O3"/>
    <mergeCell ref="P3:Q3"/>
    <mergeCell ref="R3:S3"/>
    <mergeCell ref="R1:S2"/>
    <mergeCell ref="N1:O2"/>
    <mergeCell ref="P1:Q2"/>
    <mergeCell ref="V1:W2"/>
    <mergeCell ref="T1:U2"/>
    <mergeCell ref="T3:U3"/>
    <mergeCell ref="L3:M3"/>
    <mergeCell ref="B3:C3"/>
    <mergeCell ref="D3:E3"/>
    <mergeCell ref="D1:E2"/>
    <mergeCell ref="R4:S4"/>
    <mergeCell ref="D4:E4"/>
    <mergeCell ref="R5:S5"/>
    <mergeCell ref="B5:C5"/>
    <mergeCell ref="H4:I4"/>
    <mergeCell ref="V3:W3"/>
    <mergeCell ref="X3:Y3"/>
    <mergeCell ref="N4:O4"/>
    <mergeCell ref="T21:U22"/>
    <mergeCell ref="T5:U5"/>
    <mergeCell ref="L4:M4"/>
    <mergeCell ref="X6:Y6"/>
    <mergeCell ref="X21:Y22"/>
    <mergeCell ref="V21:W22"/>
    <mergeCell ref="R6:S6"/>
    <mergeCell ref="P4:Q4"/>
    <mergeCell ref="H5:I5"/>
    <mergeCell ref="F5:G5"/>
    <mergeCell ref="J6:K6"/>
    <mergeCell ref="L6:M6"/>
    <mergeCell ref="F6:G6"/>
    <mergeCell ref="L5:M5"/>
    <mergeCell ref="B4:C4"/>
    <mergeCell ref="F4:G4"/>
    <mergeCell ref="N5:O5"/>
    <mergeCell ref="P6:Q6"/>
    <mergeCell ref="P21:Q22"/>
    <mergeCell ref="R21:S22"/>
    <mergeCell ref="D6:E6"/>
    <mergeCell ref="N6:O6"/>
    <mergeCell ref="H21:I22"/>
    <mergeCell ref="F21:G22"/>
    <mergeCell ref="V5:W5"/>
    <mergeCell ref="V6:W6"/>
    <mergeCell ref="T6:U6"/>
    <mergeCell ref="B26:C27"/>
    <mergeCell ref="J25:K25"/>
    <mergeCell ref="B25:C25"/>
    <mergeCell ref="F25:G25"/>
    <mergeCell ref="D25:E25"/>
    <mergeCell ref="D26:E27"/>
    <mergeCell ref="F26:G27"/>
    <mergeCell ref="P23:Q24"/>
    <mergeCell ref="P5:Q5"/>
    <mergeCell ref="D21:E22"/>
    <mergeCell ref="H6:I6"/>
    <mergeCell ref="L21:M22"/>
    <mergeCell ref="B6:C6"/>
    <mergeCell ref="D23:E24"/>
    <mergeCell ref="H23:I24"/>
    <mergeCell ref="N23:O24"/>
    <mergeCell ref="J23:K24"/>
    <mergeCell ref="F23:G24"/>
    <mergeCell ref="J21:K22"/>
    <mergeCell ref="B21:C22"/>
    <mergeCell ref="B23:C24"/>
    <mergeCell ref="D5:E5"/>
    <mergeCell ref="N21:O22"/>
    <mergeCell ref="J5:K5"/>
    <mergeCell ref="L26:M27"/>
    <mergeCell ref="J26:K27"/>
    <mergeCell ref="V25:W25"/>
    <mergeCell ref="H25:I25"/>
    <mergeCell ref="H26:I27"/>
    <mergeCell ref="L25:M25"/>
    <mergeCell ref="L28:M28"/>
    <mergeCell ref="R26:S27"/>
    <mergeCell ref="L23:M24"/>
    <mergeCell ref="R25:S25"/>
    <mergeCell ref="P26:Q27"/>
    <mergeCell ref="N31:O31"/>
    <mergeCell ref="N28:O28"/>
    <mergeCell ref="X28:Y28"/>
    <mergeCell ref="X25:Y25"/>
    <mergeCell ref="X23:Y24"/>
    <mergeCell ref="V28:W28"/>
    <mergeCell ref="V23:W24"/>
    <mergeCell ref="N25:O25"/>
    <mergeCell ref="N26:O27"/>
    <mergeCell ref="X26:Y27"/>
    <mergeCell ref="T23:U24"/>
    <mergeCell ref="V26:W27"/>
    <mergeCell ref="T25:U25"/>
    <mergeCell ref="T26:U27"/>
    <mergeCell ref="P25:Q25"/>
    <mergeCell ref="R23:S24"/>
    <mergeCell ref="T28:U28"/>
    <mergeCell ref="J28:K28"/>
    <mergeCell ref="F30:G30"/>
    <mergeCell ref="H30:I30"/>
    <mergeCell ref="F28:G28"/>
    <mergeCell ref="L31:M31"/>
    <mergeCell ref="F33:G33"/>
    <mergeCell ref="L30:M30"/>
    <mergeCell ref="R32:S32"/>
    <mergeCell ref="F32:G32"/>
    <mergeCell ref="J30:K30"/>
    <mergeCell ref="H31:I31"/>
    <mergeCell ref="H28:I28"/>
    <mergeCell ref="P28:Q28"/>
    <mergeCell ref="R28:S28"/>
    <mergeCell ref="P32:Q32"/>
    <mergeCell ref="N32:O32"/>
    <mergeCell ref="R31:S31"/>
    <mergeCell ref="P31:Q31"/>
    <mergeCell ref="N30:O30"/>
    <mergeCell ref="P30:Q30"/>
    <mergeCell ref="T31:U31"/>
    <mergeCell ref="B32:C32"/>
    <mergeCell ref="B30:C30"/>
    <mergeCell ref="D31:E31"/>
    <mergeCell ref="B31:C31"/>
    <mergeCell ref="R30:S30"/>
    <mergeCell ref="J31:K31"/>
    <mergeCell ref="L32:M32"/>
    <mergeCell ref="J32:K32"/>
    <mergeCell ref="T30:U30"/>
    <mergeCell ref="B33:C33"/>
    <mergeCell ref="B37:C37"/>
    <mergeCell ref="B35:C35"/>
    <mergeCell ref="B34:C34"/>
    <mergeCell ref="H34:I34"/>
    <mergeCell ref="D37:E37"/>
    <mergeCell ref="B28:C28"/>
    <mergeCell ref="D32:E32"/>
    <mergeCell ref="F31:G31"/>
    <mergeCell ref="H32:I32"/>
    <mergeCell ref="D30:E30"/>
    <mergeCell ref="D28:E28"/>
    <mergeCell ref="D35:E35"/>
    <mergeCell ref="D34:E34"/>
    <mergeCell ref="F34:G34"/>
    <mergeCell ref="F37:G37"/>
    <mergeCell ref="J35:K35"/>
    <mergeCell ref="F35:G35"/>
    <mergeCell ref="H35:I35"/>
    <mergeCell ref="N37:O37"/>
    <mergeCell ref="D33:E33"/>
    <mergeCell ref="H33:I33"/>
    <mergeCell ref="J37:K37"/>
    <mergeCell ref="L35:M35"/>
    <mergeCell ref="L37:M37"/>
    <mergeCell ref="N33:O33"/>
    <mergeCell ref="J34:K34"/>
    <mergeCell ref="L34:M34"/>
    <mergeCell ref="L33:M33"/>
    <mergeCell ref="J33:K33"/>
    <mergeCell ref="N35:O35"/>
    <mergeCell ref="N34:O34"/>
    <mergeCell ref="P37:Q37"/>
    <mergeCell ref="P33:Q33"/>
    <mergeCell ref="R42:S42"/>
    <mergeCell ref="R41:S41"/>
    <mergeCell ref="P42:Q42"/>
    <mergeCell ref="R38:S38"/>
    <mergeCell ref="H37:I37"/>
    <mergeCell ref="N42:O42"/>
    <mergeCell ref="N38:O38"/>
    <mergeCell ref="R37:S37"/>
    <mergeCell ref="R35:S35"/>
    <mergeCell ref="P35:Q35"/>
    <mergeCell ref="R34:S34"/>
    <mergeCell ref="P34:Q34"/>
    <mergeCell ref="R33:S33"/>
    <mergeCell ref="H41:I41"/>
    <mergeCell ref="J38:K38"/>
    <mergeCell ref="P39:Q39"/>
    <mergeCell ref="L40:M40"/>
    <mergeCell ref="P38:Q38"/>
    <mergeCell ref="L38:M38"/>
    <mergeCell ref="H38:I38"/>
    <mergeCell ref="P40:Q40"/>
    <mergeCell ref="J39:K39"/>
    <mergeCell ref="L39:M39"/>
    <mergeCell ref="P41:Q41"/>
    <mergeCell ref="N41:O41"/>
    <mergeCell ref="L41:M41"/>
    <mergeCell ref="N39:O39"/>
    <mergeCell ref="N40:O40"/>
    <mergeCell ref="F40:G40"/>
    <mergeCell ref="F39:G39"/>
    <mergeCell ref="F38:G38"/>
    <mergeCell ref="F41:G41"/>
    <mergeCell ref="B40:C40"/>
    <mergeCell ref="B39:C39"/>
    <mergeCell ref="D38:E38"/>
    <mergeCell ref="N44:O44"/>
    <mergeCell ref="F42:G42"/>
    <mergeCell ref="F43:G43"/>
    <mergeCell ref="B38:C38"/>
    <mergeCell ref="D40:E40"/>
    <mergeCell ref="B42:C42"/>
    <mergeCell ref="D39:E39"/>
    <mergeCell ref="B41:C41"/>
    <mergeCell ref="D42:E42"/>
    <mergeCell ref="D41:E41"/>
    <mergeCell ref="H40:I40"/>
    <mergeCell ref="H39:I39"/>
    <mergeCell ref="J40:K40"/>
    <mergeCell ref="N43:O43"/>
    <mergeCell ref="L43:M43"/>
    <mergeCell ref="J42:K42"/>
    <mergeCell ref="J41:K41"/>
    <mergeCell ref="B49:C49"/>
    <mergeCell ref="B48:C48"/>
    <mergeCell ref="B45:C45"/>
    <mergeCell ref="B47:C47"/>
    <mergeCell ref="J43:K43"/>
    <mergeCell ref="H42:I42"/>
    <mergeCell ref="H49:I49"/>
    <mergeCell ref="D43:E43"/>
    <mergeCell ref="B44:C44"/>
    <mergeCell ref="H44:I44"/>
    <mergeCell ref="B43:C43"/>
    <mergeCell ref="H43:I43"/>
    <mergeCell ref="L42:M42"/>
    <mergeCell ref="D49:E49"/>
    <mergeCell ref="P48:Q48"/>
    <mergeCell ref="N45:O45"/>
    <mergeCell ref="L45:M45"/>
    <mergeCell ref="D45:E45"/>
    <mergeCell ref="F45:G45"/>
    <mergeCell ref="H45:I45"/>
    <mergeCell ref="P43:Q43"/>
    <mergeCell ref="L48:M48"/>
    <mergeCell ref="L49:M49"/>
    <mergeCell ref="N49:O49"/>
    <mergeCell ref="L47:M47"/>
    <mergeCell ref="L51:M51"/>
    <mergeCell ref="J44:K44"/>
    <mergeCell ref="F44:G44"/>
    <mergeCell ref="D44:E44"/>
    <mergeCell ref="L50:M50"/>
    <mergeCell ref="J48:K48"/>
    <mergeCell ref="H48:I48"/>
    <mergeCell ref="J49:K49"/>
    <mergeCell ref="J50:K50"/>
    <mergeCell ref="H47:I47"/>
    <mergeCell ref="D48:E48"/>
    <mergeCell ref="F48:G48"/>
    <mergeCell ref="D47:E47"/>
    <mergeCell ref="F49:G49"/>
    <mergeCell ref="F47:G47"/>
    <mergeCell ref="J47:K47"/>
    <mergeCell ref="J45:K45"/>
    <mergeCell ref="L44:M44"/>
    <mergeCell ref="H51:I51"/>
    <mergeCell ref="J53:K53"/>
    <mergeCell ref="D55:E55"/>
    <mergeCell ref="B50:C50"/>
    <mergeCell ref="H50:I50"/>
    <mergeCell ref="F50:G50"/>
    <mergeCell ref="D50:E50"/>
    <mergeCell ref="F51:G51"/>
    <mergeCell ref="B51:C51"/>
    <mergeCell ref="D51:E51"/>
    <mergeCell ref="B53:C53"/>
    <mergeCell ref="D52:E52"/>
    <mergeCell ref="H53:I53"/>
    <mergeCell ref="F52:G52"/>
    <mergeCell ref="F53:G53"/>
    <mergeCell ref="H52:I52"/>
    <mergeCell ref="B58:C58"/>
    <mergeCell ref="B56:C56"/>
    <mergeCell ref="J63:K63"/>
    <mergeCell ref="H63:I63"/>
    <mergeCell ref="F63:G63"/>
    <mergeCell ref="H57:I57"/>
    <mergeCell ref="H56:I56"/>
    <mergeCell ref="H60:I60"/>
    <mergeCell ref="B52:C52"/>
    <mergeCell ref="D53:E53"/>
    <mergeCell ref="B63:C63"/>
    <mergeCell ref="D63:E63"/>
    <mergeCell ref="B57:C57"/>
    <mergeCell ref="B55:C55"/>
    <mergeCell ref="B62:C62"/>
    <mergeCell ref="D60:E60"/>
    <mergeCell ref="B54:C54"/>
    <mergeCell ref="D58:E58"/>
    <mergeCell ref="F60:G60"/>
    <mergeCell ref="F62:G62"/>
    <mergeCell ref="F57:G57"/>
    <mergeCell ref="F55:G55"/>
    <mergeCell ref="F54:G54"/>
    <mergeCell ref="B60:C60"/>
    <mergeCell ref="L62:M62"/>
    <mergeCell ref="H62:I62"/>
    <mergeCell ref="J62:K62"/>
    <mergeCell ref="J54:K54"/>
    <mergeCell ref="H54:I54"/>
    <mergeCell ref="D56:E56"/>
    <mergeCell ref="J60:K60"/>
    <mergeCell ref="D62:E62"/>
    <mergeCell ref="D57:E57"/>
    <mergeCell ref="H58:I58"/>
    <mergeCell ref="D54:E54"/>
    <mergeCell ref="F58:G58"/>
    <mergeCell ref="J55:K55"/>
    <mergeCell ref="H55:I55"/>
    <mergeCell ref="J56:K56"/>
    <mergeCell ref="F56:G56"/>
    <mergeCell ref="J57:K57"/>
    <mergeCell ref="L54:M54"/>
    <mergeCell ref="N54:O54"/>
    <mergeCell ref="R53:S53"/>
    <mergeCell ref="P53:Q53"/>
    <mergeCell ref="R57:S57"/>
    <mergeCell ref="L53:M53"/>
    <mergeCell ref="R56:S56"/>
    <mergeCell ref="N53:O53"/>
    <mergeCell ref="J58:K58"/>
    <mergeCell ref="L60:M60"/>
    <mergeCell ref="L55:M55"/>
    <mergeCell ref="L56:M56"/>
    <mergeCell ref="L57:M57"/>
    <mergeCell ref="N56:O56"/>
    <mergeCell ref="P56:Q56"/>
    <mergeCell ref="P50:Q50"/>
    <mergeCell ref="P51:Q51"/>
    <mergeCell ref="P55:Q55"/>
    <mergeCell ref="N50:O50"/>
    <mergeCell ref="J52:K52"/>
    <mergeCell ref="N51:O51"/>
    <mergeCell ref="J51:K51"/>
    <mergeCell ref="L52:M52"/>
    <mergeCell ref="P52:Q52"/>
    <mergeCell ref="N52:O52"/>
    <mergeCell ref="N57:O57"/>
    <mergeCell ref="P57:Q57"/>
    <mergeCell ref="P58:Q58"/>
    <mergeCell ref="T53:U53"/>
    <mergeCell ref="T54:U54"/>
    <mergeCell ref="R54:S54"/>
    <mergeCell ref="P54:Q54"/>
    <mergeCell ref="N55:O55"/>
    <mergeCell ref="L58:M58"/>
    <mergeCell ref="R55:S55"/>
    <mergeCell ref="R43:S43"/>
    <mergeCell ref="R44:S44"/>
    <mergeCell ref="R47:S47"/>
    <mergeCell ref="R45:S45"/>
    <mergeCell ref="R51:S51"/>
    <mergeCell ref="N47:O47"/>
    <mergeCell ref="P45:Q45"/>
    <mergeCell ref="T42:U42"/>
    <mergeCell ref="V37:W37"/>
    <mergeCell ref="T37:U37"/>
    <mergeCell ref="T38:U38"/>
    <mergeCell ref="T41:U41"/>
    <mergeCell ref="V38:W38"/>
    <mergeCell ref="V40:W40"/>
    <mergeCell ref="N48:O48"/>
    <mergeCell ref="P44:Q44"/>
    <mergeCell ref="P49:Q49"/>
    <mergeCell ref="P47:Q47"/>
    <mergeCell ref="R40:S40"/>
    <mergeCell ref="R39:S39"/>
    <mergeCell ref="R49:S49"/>
    <mergeCell ref="V45:W45"/>
    <mergeCell ref="V48:W48"/>
    <mergeCell ref="V49:W49"/>
    <mergeCell ref="T45:U45"/>
    <mergeCell ref="T47:U47"/>
    <mergeCell ref="T44:U44"/>
    <mergeCell ref="T48:U48"/>
    <mergeCell ref="T52:U52"/>
    <mergeCell ref="T49:U49"/>
    <mergeCell ref="R50:S50"/>
    <mergeCell ref="R48:S48"/>
    <mergeCell ref="T50:U50"/>
    <mergeCell ref="T51:U51"/>
    <mergeCell ref="R52:S52"/>
    <mergeCell ref="T32:U32"/>
    <mergeCell ref="T33:U33"/>
    <mergeCell ref="T43:U43"/>
    <mergeCell ref="T35:U35"/>
    <mergeCell ref="T39:U39"/>
    <mergeCell ref="T40:U40"/>
    <mergeCell ref="X44:Y44"/>
    <mergeCell ref="V32:W32"/>
    <mergeCell ref="V35:W35"/>
    <mergeCell ref="X43:Y43"/>
    <mergeCell ref="V44:W44"/>
    <mergeCell ref="T34:U34"/>
    <mergeCell ref="V43:W43"/>
    <mergeCell ref="V47:W47"/>
    <mergeCell ref="X50:Y50"/>
    <mergeCell ref="V55:W55"/>
    <mergeCell ref="X31:Y31"/>
    <mergeCell ref="V50:W50"/>
    <mergeCell ref="V51:W51"/>
    <mergeCell ref="V31:W31"/>
    <mergeCell ref="X52:Y52"/>
    <mergeCell ref="X49:Y49"/>
    <mergeCell ref="V34:W34"/>
    <mergeCell ref="X51:Y51"/>
    <mergeCell ref="X48:Y48"/>
    <mergeCell ref="X45:Y45"/>
    <mergeCell ref="X47:Y47"/>
    <mergeCell ref="R62:S62"/>
    <mergeCell ref="R63:S63"/>
    <mergeCell ref="P62:Q62"/>
    <mergeCell ref="P60:Q60"/>
    <mergeCell ref="R60:S60"/>
    <mergeCell ref="N63:O63"/>
    <mergeCell ref="P63:Q63"/>
    <mergeCell ref="N62:O62"/>
    <mergeCell ref="R58:S58"/>
    <mergeCell ref="N60:O60"/>
    <mergeCell ref="N58:O58"/>
    <mergeCell ref="V30:W30"/>
    <mergeCell ref="X34:Y34"/>
    <mergeCell ref="X37:Y37"/>
    <mergeCell ref="V54:W54"/>
    <mergeCell ref="X53:Y53"/>
    <mergeCell ref="X40:Y40"/>
    <mergeCell ref="V42:W42"/>
    <mergeCell ref="T55:U55"/>
    <mergeCell ref="V60:W60"/>
    <mergeCell ref="X30:Y30"/>
    <mergeCell ref="X38:Y38"/>
    <mergeCell ref="X39:Y39"/>
    <mergeCell ref="X33:Y33"/>
    <mergeCell ref="X35:Y35"/>
    <mergeCell ref="X32:Y32"/>
    <mergeCell ref="V56:W56"/>
    <mergeCell ref="V53:W53"/>
    <mergeCell ref="X54:Y54"/>
    <mergeCell ref="V52:W52"/>
    <mergeCell ref="V33:W33"/>
    <mergeCell ref="V39:W39"/>
    <mergeCell ref="X41:Y41"/>
    <mergeCell ref="V41:W41"/>
    <mergeCell ref="X42:Y42"/>
    <mergeCell ref="X67:Y67"/>
    <mergeCell ref="X66:Y66"/>
    <mergeCell ref="X55:Y55"/>
    <mergeCell ref="V58:W58"/>
    <mergeCell ref="X65:Y65"/>
    <mergeCell ref="V65:W65"/>
    <mergeCell ref="X64:Y64"/>
    <mergeCell ref="V64:W64"/>
    <mergeCell ref="T56:U56"/>
    <mergeCell ref="X56:Y56"/>
    <mergeCell ref="T58:U58"/>
    <mergeCell ref="T57:U57"/>
    <mergeCell ref="X57:Y57"/>
    <mergeCell ref="V57:W57"/>
    <mergeCell ref="X58:Y58"/>
    <mergeCell ref="X63:Y63"/>
    <mergeCell ref="X60:Y60"/>
    <mergeCell ref="T60:U60"/>
    <mergeCell ref="V62:W62"/>
    <mergeCell ref="T62:U62"/>
    <mergeCell ref="X62:Y62"/>
    <mergeCell ref="F65:G65"/>
    <mergeCell ref="P65:Q65"/>
    <mergeCell ref="N67:O67"/>
    <mergeCell ref="R66:S66"/>
    <mergeCell ref="V63:W63"/>
    <mergeCell ref="T63:U63"/>
    <mergeCell ref="V67:W67"/>
    <mergeCell ref="T66:U66"/>
    <mergeCell ref="V66:W66"/>
    <mergeCell ref="T65:U65"/>
    <mergeCell ref="T64:U64"/>
    <mergeCell ref="R64:S64"/>
    <mergeCell ref="L63:M63"/>
    <mergeCell ref="N64:O64"/>
    <mergeCell ref="P66:Q66"/>
    <mergeCell ref="N66:O66"/>
    <mergeCell ref="L66:M66"/>
    <mergeCell ref="N65:O65"/>
    <mergeCell ref="R65:S65"/>
    <mergeCell ref="B67:C67"/>
    <mergeCell ref="D66:E66"/>
    <mergeCell ref="B65:C65"/>
    <mergeCell ref="D65:E65"/>
    <mergeCell ref="F66:G66"/>
    <mergeCell ref="D67:E67"/>
    <mergeCell ref="B66:C66"/>
    <mergeCell ref="F67:G67"/>
    <mergeCell ref="J64:K64"/>
    <mergeCell ref="L64:M64"/>
    <mergeCell ref="H65:I65"/>
    <mergeCell ref="J65:K65"/>
    <mergeCell ref="L65:M65"/>
    <mergeCell ref="B64:C64"/>
    <mergeCell ref="H64:I64"/>
    <mergeCell ref="D64:E64"/>
    <mergeCell ref="F64:G64"/>
    <mergeCell ref="L67:M67"/>
    <mergeCell ref="P67:Q67"/>
    <mergeCell ref="H67:I67"/>
    <mergeCell ref="J67:K67"/>
    <mergeCell ref="J66:K66"/>
    <mergeCell ref="H66:I66"/>
    <mergeCell ref="T67:U67"/>
    <mergeCell ref="R67:S67"/>
    <mergeCell ref="P64:Q64"/>
  </mergeCells>
  <phoneticPr fontId="0" type="noConversion"/>
  <printOptions horizontalCentered="1" verticalCentered="1"/>
  <pageMargins left="0" right="0" top="0" bottom="0" header="0" footer="0"/>
  <pageSetup paperSize="8" scale="83" orientation="landscape" r:id="rId1"/>
  <headerFooter alignWithMargins="0">
    <oddHeader>&amp;CIGAENR cartographie Université de Lorraine&amp;R&amp;"Arial,Gras"&amp;8&amp;A</oddHeader>
    <oddFooter>&amp;RUL / DAPEQ / le 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0">
    <tabColor theme="6" tint="-0.249977111117893"/>
    <pageSetUpPr fitToPage="1"/>
  </sheetPr>
  <dimension ref="A1:P67"/>
  <sheetViews>
    <sheetView workbookViewId="0">
      <selection sqref="A1:A2"/>
    </sheetView>
  </sheetViews>
  <sheetFormatPr baseColWidth="10" defaultColWidth="11.42578125" defaultRowHeight="12.75" x14ac:dyDescent="0.2"/>
  <cols>
    <col min="1" max="1" width="40.140625" customWidth="1"/>
    <col min="2" max="13" width="8.7109375" customWidth="1"/>
    <col min="14" max="15" width="8.7109375" style="276" customWidth="1"/>
    <col min="16" max="16" width="3" customWidth="1"/>
  </cols>
  <sheetData>
    <row r="1" spans="1:16" ht="12.75" customHeight="1" x14ac:dyDescent="0.2">
      <c r="A1" s="1552" t="s">
        <v>424</v>
      </c>
      <c r="B1" s="1548" t="s">
        <v>375</v>
      </c>
      <c r="C1" s="1549"/>
      <c r="D1" s="1548" t="s">
        <v>387</v>
      </c>
      <c r="E1" s="1549"/>
      <c r="F1" s="1548" t="s">
        <v>377</v>
      </c>
      <c r="G1" s="1556"/>
      <c r="H1" s="1548" t="s">
        <v>378</v>
      </c>
      <c r="I1" s="1549"/>
      <c r="J1" s="1548" t="s">
        <v>379</v>
      </c>
      <c r="K1" s="1549"/>
      <c r="L1" s="1511" t="s">
        <v>279</v>
      </c>
      <c r="M1" s="1512"/>
      <c r="N1" s="1489" t="s">
        <v>388</v>
      </c>
      <c r="O1" s="1490"/>
      <c r="P1" s="51"/>
    </row>
    <row r="2" spans="1:16" ht="48.75" customHeight="1" thickBot="1" x14ac:dyDescent="0.25">
      <c r="A2" s="1553"/>
      <c r="B2" s="1550"/>
      <c r="C2" s="1551"/>
      <c r="D2" s="1550"/>
      <c r="E2" s="1551"/>
      <c r="F2" s="1557"/>
      <c r="G2" s="1558"/>
      <c r="H2" s="1550"/>
      <c r="I2" s="1551"/>
      <c r="J2" s="1550"/>
      <c r="K2" s="1551"/>
      <c r="L2" s="1513"/>
      <c r="M2" s="1514"/>
      <c r="N2" s="1491"/>
      <c r="O2" s="1492"/>
      <c r="P2" s="51"/>
    </row>
    <row r="3" spans="1:16" x14ac:dyDescent="0.2">
      <c r="A3" s="234" t="s">
        <v>280</v>
      </c>
      <c r="B3" s="1602"/>
      <c r="C3" s="1603"/>
      <c r="D3" s="1602"/>
      <c r="E3" s="1603"/>
      <c r="F3" s="1602"/>
      <c r="G3" s="1603"/>
      <c r="H3" s="1602"/>
      <c r="I3" s="1603"/>
      <c r="J3" s="1602"/>
      <c r="K3" s="1603"/>
      <c r="L3" s="1602"/>
      <c r="M3" s="1603"/>
      <c r="N3" s="1493"/>
      <c r="O3" s="1607"/>
      <c r="P3" s="51"/>
    </row>
    <row r="4" spans="1:16" x14ac:dyDescent="0.2">
      <c r="A4" s="145" t="s">
        <v>85</v>
      </c>
      <c r="B4" s="1497"/>
      <c r="C4" s="1498"/>
      <c r="D4" s="1497"/>
      <c r="E4" s="1498"/>
      <c r="F4" s="1497"/>
      <c r="G4" s="1498"/>
      <c r="H4" s="1497"/>
      <c r="I4" s="1498"/>
      <c r="J4" s="1497"/>
      <c r="K4" s="1498"/>
      <c r="L4" s="1497"/>
      <c r="M4" s="1498"/>
      <c r="N4" s="1495">
        <f>SUM(B4:M4)</f>
        <v>0</v>
      </c>
      <c r="O4" s="1604"/>
      <c r="P4" s="51"/>
    </row>
    <row r="5" spans="1:16" x14ac:dyDescent="0.2">
      <c r="A5" s="145" t="s">
        <v>73</v>
      </c>
      <c r="B5" s="1600"/>
      <c r="C5" s="1601"/>
      <c r="D5" s="1600"/>
      <c r="E5" s="1601"/>
      <c r="F5" s="1600"/>
      <c r="G5" s="1601"/>
      <c r="H5" s="1600"/>
      <c r="I5" s="1601"/>
      <c r="J5" s="1600"/>
      <c r="K5" s="1601"/>
      <c r="L5" s="1600"/>
      <c r="M5" s="1601"/>
      <c r="N5" s="1495">
        <f>SUM(B5:M5)</f>
        <v>0</v>
      </c>
      <c r="O5" s="1604"/>
      <c r="P5" s="51"/>
    </row>
    <row r="6" spans="1:16" ht="13.5" thickBot="1" x14ac:dyDescent="0.25">
      <c r="A6" s="146" t="s">
        <v>87</v>
      </c>
      <c r="B6" s="1471" t="e">
        <f>B5/B4</f>
        <v>#DIV/0!</v>
      </c>
      <c r="C6" s="1472"/>
      <c r="D6" s="1471" t="e">
        <f>D5/D4</f>
        <v>#DIV/0!</v>
      </c>
      <c r="E6" s="1472"/>
      <c r="F6" s="1471" t="e">
        <f>F5/F4</f>
        <v>#DIV/0!</v>
      </c>
      <c r="G6" s="1472"/>
      <c r="H6" s="1471" t="e">
        <f>H5/H4</f>
        <v>#DIV/0!</v>
      </c>
      <c r="I6" s="1472"/>
      <c r="J6" s="1471" t="e">
        <f>J5/J4</f>
        <v>#DIV/0!</v>
      </c>
      <c r="K6" s="1472"/>
      <c r="L6" s="1471" t="e">
        <f>L5/L4</f>
        <v>#DIV/0!</v>
      </c>
      <c r="M6" s="1472"/>
      <c r="N6" s="1608" t="e">
        <f>N5/N4</f>
        <v>#DIV/0!</v>
      </c>
      <c r="O6" s="1609"/>
      <c r="P6" s="51"/>
    </row>
    <row r="7" spans="1:16" ht="13.5" thickBot="1" x14ac:dyDescent="0.25">
      <c r="A7" s="147"/>
      <c r="B7" s="148" t="s">
        <v>34</v>
      </c>
      <c r="C7" s="149" t="s">
        <v>84</v>
      </c>
      <c r="D7" s="148" t="s">
        <v>34</v>
      </c>
      <c r="E7" s="149" t="s">
        <v>84</v>
      </c>
      <c r="F7" s="148" t="s">
        <v>34</v>
      </c>
      <c r="G7" s="149" t="s">
        <v>84</v>
      </c>
      <c r="H7" s="148" t="s">
        <v>34</v>
      </c>
      <c r="I7" s="149" t="s">
        <v>84</v>
      </c>
      <c r="J7" s="148" t="s">
        <v>34</v>
      </c>
      <c r="K7" s="149" t="s">
        <v>84</v>
      </c>
      <c r="L7" s="148" t="s">
        <v>34</v>
      </c>
      <c r="M7" s="149" t="s">
        <v>84</v>
      </c>
      <c r="N7" s="281" t="s">
        <v>34</v>
      </c>
      <c r="O7" s="285" t="s">
        <v>84</v>
      </c>
      <c r="P7" s="51"/>
    </row>
    <row r="8" spans="1:16" x14ac:dyDescent="0.2">
      <c r="A8" s="98" t="s">
        <v>76</v>
      </c>
      <c r="B8" s="437"/>
      <c r="C8" s="438">
        <f>B8*192</f>
        <v>0</v>
      </c>
      <c r="D8" s="437"/>
      <c r="E8" s="438">
        <f>D8*192</f>
        <v>0</v>
      </c>
      <c r="F8" s="437"/>
      <c r="G8" s="903">
        <f>F8*192</f>
        <v>0</v>
      </c>
      <c r="H8" s="437"/>
      <c r="I8" s="438">
        <f>H8*192</f>
        <v>0</v>
      </c>
      <c r="J8" s="437"/>
      <c r="K8" s="438">
        <f>J8*192</f>
        <v>0</v>
      </c>
      <c r="L8" s="437"/>
      <c r="M8" s="438">
        <f>L8*192</f>
        <v>0</v>
      </c>
      <c r="N8" s="428">
        <f>SUM(B8,D8,F8,H8,J8,L8)</f>
        <v>0</v>
      </c>
      <c r="O8" s="443">
        <f>SUM(C8,E8,G8,I8,K8,M8)</f>
        <v>0</v>
      </c>
      <c r="P8" s="51"/>
    </row>
    <row r="9" spans="1:16" x14ac:dyDescent="0.2">
      <c r="A9" s="99" t="s">
        <v>75</v>
      </c>
      <c r="B9" s="439"/>
      <c r="C9" s="440">
        <f>B9*192</f>
        <v>0</v>
      </c>
      <c r="D9" s="439"/>
      <c r="E9" s="440">
        <f>D9*192</f>
        <v>0</v>
      </c>
      <c r="F9" s="439"/>
      <c r="G9" s="440">
        <f>F9*192</f>
        <v>0</v>
      </c>
      <c r="H9" s="439"/>
      <c r="I9" s="440">
        <f>H9*192</f>
        <v>0</v>
      </c>
      <c r="J9" s="439"/>
      <c r="K9" s="440">
        <f>J9*192</f>
        <v>0</v>
      </c>
      <c r="L9" s="439"/>
      <c r="M9" s="440">
        <f>L9*192</f>
        <v>0</v>
      </c>
      <c r="N9" s="432">
        <f>SUM(B9,D9,F9,H9,J9,L9)</f>
        <v>0</v>
      </c>
      <c r="O9" s="444">
        <f>SUM(C9,E9,G9,I9,K9,M9)</f>
        <v>0</v>
      </c>
      <c r="P9" s="51"/>
    </row>
    <row r="10" spans="1:16" x14ac:dyDescent="0.2">
      <c r="A10" s="99" t="s">
        <v>77</v>
      </c>
      <c r="B10" s="439"/>
      <c r="C10" s="440">
        <f>B10*192</f>
        <v>0</v>
      </c>
      <c r="D10" s="439"/>
      <c r="E10" s="440">
        <f>D10*192</f>
        <v>0</v>
      </c>
      <c r="F10" s="439"/>
      <c r="G10" s="440">
        <f>F10*192</f>
        <v>0</v>
      </c>
      <c r="H10" s="439"/>
      <c r="I10" s="440">
        <f>H10*192</f>
        <v>0</v>
      </c>
      <c r="J10" s="439"/>
      <c r="K10" s="440">
        <f>J10*192</f>
        <v>0</v>
      </c>
      <c r="L10" s="439"/>
      <c r="M10" s="440">
        <f>L10*192</f>
        <v>0</v>
      </c>
      <c r="N10" s="432">
        <f t="shared" ref="N10:N18" si="0">SUM(B10,D10,F10,H10,J10,L10)</f>
        <v>0</v>
      </c>
      <c r="O10" s="444">
        <f t="shared" ref="O10:O18" si="1">SUM(C10,E10,G10,I10,K10,M10)</f>
        <v>0</v>
      </c>
      <c r="P10" s="51"/>
    </row>
    <row r="11" spans="1:16" x14ac:dyDescent="0.2">
      <c r="A11" s="99" t="s">
        <v>78</v>
      </c>
      <c r="B11" s="439"/>
      <c r="C11" s="440">
        <f>B11*192</f>
        <v>0</v>
      </c>
      <c r="D11" s="439"/>
      <c r="E11" s="440">
        <f>D11*192</f>
        <v>0</v>
      </c>
      <c r="F11" s="439"/>
      <c r="G11" s="904">
        <f>F11*192</f>
        <v>0</v>
      </c>
      <c r="H11" s="439"/>
      <c r="I11" s="440">
        <f>H11*192</f>
        <v>0</v>
      </c>
      <c r="J11" s="439"/>
      <c r="K11" s="440">
        <f>J11*192</f>
        <v>0</v>
      </c>
      <c r="L11" s="439"/>
      <c r="M11" s="440">
        <f>L11*192</f>
        <v>0</v>
      </c>
      <c r="N11" s="432">
        <f t="shared" si="0"/>
        <v>0</v>
      </c>
      <c r="O11" s="444">
        <f t="shared" si="1"/>
        <v>0</v>
      </c>
      <c r="P11" s="51"/>
    </row>
    <row r="12" spans="1:16" x14ac:dyDescent="0.2">
      <c r="A12" s="99" t="s">
        <v>79</v>
      </c>
      <c r="B12" s="439"/>
      <c r="C12" s="440">
        <f>B12*384</f>
        <v>0</v>
      </c>
      <c r="D12" s="439"/>
      <c r="E12" s="440">
        <f>D12*384</f>
        <v>0</v>
      </c>
      <c r="F12" s="439"/>
      <c r="G12" s="440">
        <f>F12*384</f>
        <v>0</v>
      </c>
      <c r="H12" s="439"/>
      <c r="I12" s="440">
        <f>H12*384</f>
        <v>0</v>
      </c>
      <c r="J12" s="439"/>
      <c r="K12" s="440">
        <f>J12*384</f>
        <v>0</v>
      </c>
      <c r="L12" s="439"/>
      <c r="M12" s="440">
        <f>L12*384</f>
        <v>0</v>
      </c>
      <c r="N12" s="432">
        <f t="shared" si="0"/>
        <v>0</v>
      </c>
      <c r="O12" s="444">
        <f t="shared" si="1"/>
        <v>0</v>
      </c>
      <c r="P12" s="51"/>
    </row>
    <row r="13" spans="1:16" x14ac:dyDescent="0.2">
      <c r="A13" s="172" t="s">
        <v>116</v>
      </c>
      <c r="B13" s="439"/>
      <c r="C13" s="440">
        <f>B13*384</f>
        <v>0</v>
      </c>
      <c r="D13" s="439"/>
      <c r="E13" s="440">
        <f>D13*384</f>
        <v>0</v>
      </c>
      <c r="F13" s="439"/>
      <c r="G13" s="440">
        <f>F13*384</f>
        <v>0</v>
      </c>
      <c r="H13" s="439"/>
      <c r="I13" s="440">
        <f>H13*384</f>
        <v>0</v>
      </c>
      <c r="J13" s="439"/>
      <c r="K13" s="440">
        <f>J13*384</f>
        <v>0</v>
      </c>
      <c r="L13" s="439"/>
      <c r="M13" s="440">
        <f>L13*384</f>
        <v>0</v>
      </c>
      <c r="N13" s="432">
        <f t="shared" si="0"/>
        <v>0</v>
      </c>
      <c r="O13" s="444">
        <f t="shared" si="1"/>
        <v>0</v>
      </c>
      <c r="P13" s="51"/>
    </row>
    <row r="14" spans="1:16" x14ac:dyDescent="0.2">
      <c r="A14" s="99" t="s">
        <v>74</v>
      </c>
      <c r="B14" s="439"/>
      <c r="C14" s="440">
        <f>B14*96</f>
        <v>0</v>
      </c>
      <c r="D14" s="439"/>
      <c r="E14" s="440">
        <f>D14*96</f>
        <v>0</v>
      </c>
      <c r="F14" s="439"/>
      <c r="G14" s="440">
        <f>F14*96</f>
        <v>0</v>
      </c>
      <c r="H14" s="439"/>
      <c r="I14" s="440">
        <f>H14*96</f>
        <v>0</v>
      </c>
      <c r="J14" s="439"/>
      <c r="K14" s="440">
        <f>J14*96</f>
        <v>0</v>
      </c>
      <c r="L14" s="439"/>
      <c r="M14" s="440">
        <f>L14*96</f>
        <v>0</v>
      </c>
      <c r="N14" s="432">
        <f t="shared" si="0"/>
        <v>0</v>
      </c>
      <c r="O14" s="444">
        <f t="shared" si="1"/>
        <v>0</v>
      </c>
      <c r="P14" s="51"/>
    </row>
    <row r="15" spans="1:16" x14ac:dyDescent="0.2">
      <c r="A15" s="99" t="s">
        <v>82</v>
      </c>
      <c r="B15" s="439"/>
      <c r="C15" s="440">
        <f>B15*192</f>
        <v>0</v>
      </c>
      <c r="D15" s="439"/>
      <c r="E15" s="440">
        <f>D15*192</f>
        <v>0</v>
      </c>
      <c r="F15" s="439"/>
      <c r="G15" s="440">
        <f>F15*192</f>
        <v>0</v>
      </c>
      <c r="H15" s="439"/>
      <c r="I15" s="440">
        <f>H15*192</f>
        <v>0</v>
      </c>
      <c r="J15" s="439"/>
      <c r="K15" s="440">
        <f>J15*192</f>
        <v>0</v>
      </c>
      <c r="L15" s="439"/>
      <c r="M15" s="440">
        <f>L15*192</f>
        <v>0</v>
      </c>
      <c r="N15" s="432">
        <f t="shared" si="0"/>
        <v>0</v>
      </c>
      <c r="O15" s="444">
        <f t="shared" si="1"/>
        <v>0</v>
      </c>
      <c r="P15" s="51"/>
    </row>
    <row r="16" spans="1:16" x14ac:dyDescent="0.2">
      <c r="A16" s="99" t="s">
        <v>80</v>
      </c>
      <c r="B16" s="439"/>
      <c r="C16" s="440">
        <f>B16*200</f>
        <v>0</v>
      </c>
      <c r="D16" s="439"/>
      <c r="E16" s="440">
        <f>D16*200</f>
        <v>0</v>
      </c>
      <c r="F16" s="439"/>
      <c r="G16" s="440">
        <f>F16*200</f>
        <v>0</v>
      </c>
      <c r="H16" s="439"/>
      <c r="I16" s="440">
        <f>H16*200</f>
        <v>0</v>
      </c>
      <c r="J16" s="439"/>
      <c r="K16" s="440">
        <f>J16*200</f>
        <v>0</v>
      </c>
      <c r="L16" s="439"/>
      <c r="M16" s="440">
        <f>L16*200</f>
        <v>0</v>
      </c>
      <c r="N16" s="432">
        <f t="shared" si="0"/>
        <v>0</v>
      </c>
      <c r="O16" s="444">
        <f t="shared" si="1"/>
        <v>0</v>
      </c>
      <c r="P16" s="51"/>
    </row>
    <row r="17" spans="1:16" x14ac:dyDescent="0.2">
      <c r="A17" s="99" t="s">
        <v>81</v>
      </c>
      <c r="B17" s="439"/>
      <c r="C17" s="440">
        <f>B17*192</f>
        <v>0</v>
      </c>
      <c r="D17" s="439"/>
      <c r="E17" s="440">
        <f>D17*192</f>
        <v>0</v>
      </c>
      <c r="F17" s="439"/>
      <c r="G17" s="440">
        <f>F17*192</f>
        <v>0</v>
      </c>
      <c r="H17" s="439"/>
      <c r="I17" s="440">
        <f>H17*192</f>
        <v>0</v>
      </c>
      <c r="J17" s="439"/>
      <c r="K17" s="440">
        <f>J17*192</f>
        <v>0</v>
      </c>
      <c r="L17" s="439"/>
      <c r="M17" s="440">
        <f>L17*192</f>
        <v>0</v>
      </c>
      <c r="N17" s="432">
        <f t="shared" si="0"/>
        <v>0</v>
      </c>
      <c r="O17" s="444">
        <f t="shared" si="1"/>
        <v>0</v>
      </c>
      <c r="P17" s="51"/>
    </row>
    <row r="18" spans="1:16" x14ac:dyDescent="0.2">
      <c r="A18" s="99" t="s">
        <v>83</v>
      </c>
      <c r="B18" s="439"/>
      <c r="C18" s="440">
        <f>B18*64</f>
        <v>0</v>
      </c>
      <c r="D18" s="439"/>
      <c r="E18" s="440">
        <f>D18*64</f>
        <v>0</v>
      </c>
      <c r="F18" s="439"/>
      <c r="G18" s="440">
        <f>F18*64</f>
        <v>0</v>
      </c>
      <c r="H18" s="439"/>
      <c r="I18" s="440">
        <f>H18*64</f>
        <v>0</v>
      </c>
      <c r="J18" s="439"/>
      <c r="K18" s="440">
        <f>J18*64</f>
        <v>0</v>
      </c>
      <c r="L18" s="439"/>
      <c r="M18" s="440">
        <f>L18*64</f>
        <v>0</v>
      </c>
      <c r="N18" s="432">
        <f t="shared" si="0"/>
        <v>0</v>
      </c>
      <c r="O18" s="444">
        <f t="shared" si="1"/>
        <v>0</v>
      </c>
      <c r="P18" s="51"/>
    </row>
    <row r="19" spans="1:16" ht="13.5" thickBot="1" x14ac:dyDescent="0.25">
      <c r="A19" s="154" t="s">
        <v>38</v>
      </c>
      <c r="B19" s="416">
        <f t="shared" ref="B19:G19" si="2">SUM(B8:B18)</f>
        <v>0</v>
      </c>
      <c r="C19" s="417">
        <f t="shared" si="2"/>
        <v>0</v>
      </c>
      <c r="D19" s="416">
        <f t="shared" si="2"/>
        <v>0</v>
      </c>
      <c r="E19" s="417">
        <f t="shared" si="2"/>
        <v>0</v>
      </c>
      <c r="F19" s="416">
        <f t="shared" si="2"/>
        <v>0</v>
      </c>
      <c r="G19" s="417">
        <f t="shared" si="2"/>
        <v>0</v>
      </c>
      <c r="H19" s="416">
        <f t="shared" ref="H19:M19" si="3">SUM(H8:H18)</f>
        <v>0</v>
      </c>
      <c r="I19" s="417">
        <f t="shared" si="3"/>
        <v>0</v>
      </c>
      <c r="J19" s="416">
        <f t="shared" si="3"/>
        <v>0</v>
      </c>
      <c r="K19" s="417">
        <f t="shared" si="3"/>
        <v>0</v>
      </c>
      <c r="L19" s="416">
        <f t="shared" si="3"/>
        <v>0</v>
      </c>
      <c r="M19" s="417">
        <f t="shared" si="3"/>
        <v>0</v>
      </c>
      <c r="N19" s="416">
        <f>SUM(N8:N18)</f>
        <v>0</v>
      </c>
      <c r="O19" s="434">
        <f>SUM(O8:O18)</f>
        <v>0</v>
      </c>
      <c r="P19" s="51"/>
    </row>
    <row r="20" spans="1:16" ht="6" customHeight="1" thickBot="1" x14ac:dyDescent="0.25">
      <c r="A20" s="155"/>
      <c r="B20" s="156"/>
      <c r="C20" s="156"/>
      <c r="D20" s="156"/>
      <c r="E20" s="156"/>
      <c r="F20" s="156"/>
      <c r="G20" s="156"/>
      <c r="H20" s="156"/>
      <c r="I20" s="156"/>
      <c r="J20" s="156"/>
      <c r="K20" s="156"/>
      <c r="L20" s="156"/>
      <c r="M20" s="156"/>
      <c r="N20" s="156"/>
      <c r="O20" s="156"/>
      <c r="P20" s="51"/>
    </row>
    <row r="21" spans="1:16" ht="13.5" thickBot="1" x14ac:dyDescent="0.25">
      <c r="A21" s="157" t="s">
        <v>123</v>
      </c>
      <c r="B21" s="1544"/>
      <c r="C21" s="1545"/>
      <c r="D21" s="1544"/>
      <c r="E21" s="1545"/>
      <c r="F21" s="1544"/>
      <c r="G21" s="1545"/>
      <c r="H21" s="1544"/>
      <c r="I21" s="1545"/>
      <c r="J21" s="1544"/>
      <c r="K21" s="1545"/>
      <c r="L21" s="1544"/>
      <c r="M21" s="1545"/>
      <c r="N21" s="1473">
        <f t="shared" ref="N21:N28" si="4">SUM(B21:M21)</f>
        <v>0</v>
      </c>
      <c r="O21" s="1605"/>
      <c r="P21" s="51"/>
    </row>
    <row r="22" spans="1:16" x14ac:dyDescent="0.2">
      <c r="A22" s="233" t="s">
        <v>125</v>
      </c>
      <c r="B22" s="1544"/>
      <c r="C22" s="1545"/>
      <c r="D22" s="1544"/>
      <c r="E22" s="1545"/>
      <c r="F22" s="1544"/>
      <c r="G22" s="1545"/>
      <c r="H22" s="1544"/>
      <c r="I22" s="1545"/>
      <c r="J22" s="1544"/>
      <c r="K22" s="1545"/>
      <c r="L22" s="1544"/>
      <c r="M22" s="1545"/>
      <c r="N22" s="1473">
        <f t="shared" si="4"/>
        <v>0</v>
      </c>
      <c r="O22" s="1605"/>
      <c r="P22" s="51"/>
    </row>
    <row r="23" spans="1:16" ht="25.5" x14ac:dyDescent="0.2">
      <c r="A23" s="172" t="s">
        <v>113</v>
      </c>
      <c r="B23" s="1456"/>
      <c r="C23" s="1457"/>
      <c r="D23" s="1456"/>
      <c r="E23" s="1457"/>
      <c r="F23" s="1456"/>
      <c r="G23" s="1457"/>
      <c r="H23" s="1456"/>
      <c r="I23" s="1457"/>
      <c r="J23" s="1456"/>
      <c r="K23" s="1457"/>
      <c r="L23" s="1456"/>
      <c r="M23" s="1457"/>
      <c r="N23" s="1479">
        <f t="shared" si="4"/>
        <v>0</v>
      </c>
      <c r="O23" s="1606"/>
      <c r="P23" s="51"/>
    </row>
    <row r="24" spans="1:16" ht="25.5" x14ac:dyDescent="0.2">
      <c r="A24" s="172" t="s">
        <v>114</v>
      </c>
      <c r="B24" s="1456"/>
      <c r="C24" s="1457"/>
      <c r="D24" s="1456"/>
      <c r="E24" s="1457"/>
      <c r="F24" s="1456"/>
      <c r="G24" s="1457"/>
      <c r="H24" s="1456"/>
      <c r="I24" s="1457"/>
      <c r="J24" s="1456"/>
      <c r="K24" s="1457"/>
      <c r="L24" s="1456"/>
      <c r="M24" s="1457"/>
      <c r="N24" s="1479">
        <f t="shared" si="4"/>
        <v>0</v>
      </c>
      <c r="O24" s="1606"/>
      <c r="P24" s="51"/>
    </row>
    <row r="25" spans="1:16" ht="25.5" x14ac:dyDescent="0.2">
      <c r="A25" s="172" t="s">
        <v>115</v>
      </c>
      <c r="B25" s="1456"/>
      <c r="C25" s="1457"/>
      <c r="D25" s="1456"/>
      <c r="E25" s="1457"/>
      <c r="F25" s="1456"/>
      <c r="G25" s="1457"/>
      <c r="H25" s="1456"/>
      <c r="I25" s="1457"/>
      <c r="J25" s="1456"/>
      <c r="K25" s="1457"/>
      <c r="L25" s="1456"/>
      <c r="M25" s="1457"/>
      <c r="N25" s="1479">
        <f t="shared" si="4"/>
        <v>0</v>
      </c>
      <c r="O25" s="1606"/>
      <c r="P25" s="51"/>
    </row>
    <row r="26" spans="1:16" ht="25.5" x14ac:dyDescent="0.2">
      <c r="A26" s="100" t="s">
        <v>124</v>
      </c>
      <c r="B26" s="1456"/>
      <c r="C26" s="1457"/>
      <c r="D26" s="1456"/>
      <c r="E26" s="1457"/>
      <c r="F26" s="1456"/>
      <c r="G26" s="1457"/>
      <c r="H26" s="1456"/>
      <c r="I26" s="1457"/>
      <c r="J26" s="1456"/>
      <c r="K26" s="1457"/>
      <c r="L26" s="1456"/>
      <c r="M26" s="1457"/>
      <c r="N26" s="1479">
        <f t="shared" si="4"/>
        <v>0</v>
      </c>
      <c r="O26" s="1606"/>
      <c r="P26" s="51"/>
    </row>
    <row r="27" spans="1:16" ht="25.5" x14ac:dyDescent="0.2">
      <c r="A27" s="172" t="s">
        <v>126</v>
      </c>
      <c r="B27" s="1456"/>
      <c r="C27" s="1457"/>
      <c r="D27" s="1456"/>
      <c r="E27" s="1457"/>
      <c r="F27" s="1456"/>
      <c r="G27" s="1457"/>
      <c r="H27" s="1456"/>
      <c r="I27" s="1457"/>
      <c r="J27" s="1456"/>
      <c r="K27" s="1457"/>
      <c r="L27" s="1456"/>
      <c r="M27" s="1457"/>
      <c r="N27" s="1479">
        <f t="shared" si="4"/>
        <v>0</v>
      </c>
      <c r="O27" s="1606"/>
      <c r="P27" s="51"/>
    </row>
    <row r="28" spans="1:16" ht="13.5" thickBot="1" x14ac:dyDescent="0.25">
      <c r="A28" s="154" t="s">
        <v>72</v>
      </c>
      <c r="B28" s="1687">
        <f>SUM(B23:C27)</f>
        <v>0</v>
      </c>
      <c r="C28" s="1688"/>
      <c r="D28" s="1687">
        <f>SUM(D23:E27)</f>
        <v>0</v>
      </c>
      <c r="E28" s="1688"/>
      <c r="F28" s="1687">
        <f>SUM(F23:G27)</f>
        <v>0</v>
      </c>
      <c r="G28" s="1688"/>
      <c r="H28" s="1687">
        <f>SUM(H23:I27)</f>
        <v>0</v>
      </c>
      <c r="I28" s="1688"/>
      <c r="J28" s="1687">
        <f>SUM(J23:K27)</f>
        <v>0</v>
      </c>
      <c r="K28" s="1688"/>
      <c r="L28" s="1687">
        <f>SUM(L23:M27)</f>
        <v>0</v>
      </c>
      <c r="M28" s="1688"/>
      <c r="N28" s="1687">
        <f t="shared" si="4"/>
        <v>0</v>
      </c>
      <c r="O28" s="1689"/>
      <c r="P28" s="51"/>
    </row>
    <row r="29" spans="1:16" ht="4.5" customHeight="1" thickBot="1" x14ac:dyDescent="0.25">
      <c r="A29" s="155"/>
      <c r="B29" s="156"/>
      <c r="C29" s="156"/>
      <c r="D29" s="156"/>
      <c r="E29" s="156"/>
      <c r="F29" s="156"/>
      <c r="G29" s="156"/>
      <c r="H29" s="156"/>
      <c r="I29" s="156"/>
      <c r="J29" s="156"/>
      <c r="K29" s="156"/>
      <c r="L29" s="156"/>
      <c r="M29" s="156"/>
      <c r="N29" s="156"/>
      <c r="O29" s="156"/>
      <c r="P29" s="51"/>
    </row>
    <row r="30" spans="1:16" x14ac:dyDescent="0.2">
      <c r="A30" s="158" t="s">
        <v>88</v>
      </c>
      <c r="B30" s="1467" t="e">
        <f>B28/B4</f>
        <v>#DIV/0!</v>
      </c>
      <c r="C30" s="1468"/>
      <c r="D30" s="1467" t="e">
        <f>D28/D4</f>
        <v>#DIV/0!</v>
      </c>
      <c r="E30" s="1468"/>
      <c r="F30" s="1467" t="e">
        <f>F28/F4</f>
        <v>#DIV/0!</v>
      </c>
      <c r="G30" s="1468"/>
      <c r="H30" s="1467" t="e">
        <f>H28/H4</f>
        <v>#DIV/0!</v>
      </c>
      <c r="I30" s="1468"/>
      <c r="J30" s="1467" t="e">
        <f>J28/J4</f>
        <v>#DIV/0!</v>
      </c>
      <c r="K30" s="1468"/>
      <c r="L30" s="1467" t="e">
        <f>L28/L4</f>
        <v>#DIV/0!</v>
      </c>
      <c r="M30" s="1468"/>
      <c r="N30" s="1611" t="e">
        <f>N28/N4</f>
        <v>#DIV/0!</v>
      </c>
      <c r="O30" s="1612"/>
      <c r="P30" s="51"/>
    </row>
    <row r="31" spans="1:16" x14ac:dyDescent="0.2">
      <c r="A31" s="99" t="s">
        <v>89</v>
      </c>
      <c r="B31" s="1440">
        <f>B5-C19</f>
        <v>0</v>
      </c>
      <c r="C31" s="1441"/>
      <c r="D31" s="1440">
        <f>D5-E19</f>
        <v>0</v>
      </c>
      <c r="E31" s="1441"/>
      <c r="F31" s="1440">
        <f>F5-G19</f>
        <v>0</v>
      </c>
      <c r="G31" s="1441"/>
      <c r="H31" s="1440">
        <f>H5-I19</f>
        <v>0</v>
      </c>
      <c r="I31" s="1441"/>
      <c r="J31" s="1440">
        <f>J5-K19</f>
        <v>0</v>
      </c>
      <c r="K31" s="1441"/>
      <c r="L31" s="1440">
        <f>L5-M19</f>
        <v>0</v>
      </c>
      <c r="M31" s="1441"/>
      <c r="N31" s="1440">
        <f>N5-O19</f>
        <v>0</v>
      </c>
      <c r="O31" s="1441"/>
      <c r="P31" s="51"/>
    </row>
    <row r="32" spans="1:16" x14ac:dyDescent="0.2">
      <c r="A32" s="99" t="s">
        <v>92</v>
      </c>
      <c r="B32" s="1685">
        <f>B28-C19</f>
        <v>0</v>
      </c>
      <c r="C32" s="1686"/>
      <c r="D32" s="1685">
        <f>D28-E19</f>
        <v>0</v>
      </c>
      <c r="E32" s="1686"/>
      <c r="F32" s="1685">
        <f>F28-G19</f>
        <v>0</v>
      </c>
      <c r="G32" s="1686"/>
      <c r="H32" s="1685">
        <f>H28-I19</f>
        <v>0</v>
      </c>
      <c r="I32" s="1686"/>
      <c r="J32" s="1685">
        <f>J28-K19</f>
        <v>0</v>
      </c>
      <c r="K32" s="1686"/>
      <c r="L32" s="1685">
        <f>L28-M19</f>
        <v>0</v>
      </c>
      <c r="M32" s="1686"/>
      <c r="N32" s="1685">
        <f>N28-O19</f>
        <v>0</v>
      </c>
      <c r="O32" s="1686"/>
      <c r="P32" s="278"/>
    </row>
    <row r="33" spans="1:16" x14ac:dyDescent="0.2">
      <c r="A33" s="159" t="s">
        <v>108</v>
      </c>
      <c r="B33" s="1442" t="e">
        <f>(C19/B5)</f>
        <v>#DIV/0!</v>
      </c>
      <c r="C33" s="1443"/>
      <c r="D33" s="1442" t="e">
        <f>(E19/D5)</f>
        <v>#DIV/0!</v>
      </c>
      <c r="E33" s="1443"/>
      <c r="F33" s="1442" t="e">
        <f>(G19/F5)</f>
        <v>#DIV/0!</v>
      </c>
      <c r="G33" s="1443"/>
      <c r="H33" s="1442" t="e">
        <f>(I19/H5)</f>
        <v>#DIV/0!</v>
      </c>
      <c r="I33" s="1443"/>
      <c r="J33" s="1442" t="e">
        <f>(K19/J5)</f>
        <v>#DIV/0!</v>
      </c>
      <c r="K33" s="1443"/>
      <c r="L33" s="1442" t="e">
        <f>(M19/L5)</f>
        <v>#DIV/0!</v>
      </c>
      <c r="M33" s="1443"/>
      <c r="N33" s="1475" t="e">
        <f>(O19/N5)</f>
        <v>#DIV/0!</v>
      </c>
      <c r="O33" s="1613"/>
      <c r="P33" s="51"/>
    </row>
    <row r="34" spans="1:16" x14ac:dyDescent="0.2">
      <c r="A34" s="159" t="s">
        <v>90</v>
      </c>
      <c r="B34" s="1442" t="e">
        <f>C19/B28</f>
        <v>#DIV/0!</v>
      </c>
      <c r="C34" s="1443"/>
      <c r="D34" s="1442" t="e">
        <f>E19/D28</f>
        <v>#DIV/0!</v>
      </c>
      <c r="E34" s="1443"/>
      <c r="F34" s="1442" t="e">
        <f>G19/F28</f>
        <v>#DIV/0!</v>
      </c>
      <c r="G34" s="1443"/>
      <c r="H34" s="1442" t="e">
        <f>I19/H28</f>
        <v>#DIV/0!</v>
      </c>
      <c r="I34" s="1443"/>
      <c r="J34" s="1442" t="e">
        <f>K19/J28</f>
        <v>#DIV/0!</v>
      </c>
      <c r="K34" s="1443"/>
      <c r="L34" s="1442" t="e">
        <f>M19/L28</f>
        <v>#DIV/0!</v>
      </c>
      <c r="M34" s="1443"/>
      <c r="N34" s="1475" t="e">
        <f>O19/N28</f>
        <v>#DIV/0!</v>
      </c>
      <c r="O34" s="1613"/>
      <c r="P34" s="51"/>
    </row>
    <row r="35" spans="1:16" ht="13.5" thickBot="1" x14ac:dyDescent="0.25">
      <c r="A35" s="160" t="s">
        <v>91</v>
      </c>
      <c r="B35" s="1485" t="e">
        <f>(B28/B5)</f>
        <v>#DIV/0!</v>
      </c>
      <c r="C35" s="1486"/>
      <c r="D35" s="1485" t="e">
        <f>(D28/D5)</f>
        <v>#DIV/0!</v>
      </c>
      <c r="E35" s="1486"/>
      <c r="F35" s="1485" t="e">
        <f>(F28/F5)</f>
        <v>#DIV/0!</v>
      </c>
      <c r="G35" s="1486"/>
      <c r="H35" s="1485" t="e">
        <f>(H28/H5)</f>
        <v>#DIV/0!</v>
      </c>
      <c r="I35" s="1486"/>
      <c r="J35" s="1485" t="e">
        <f>(J28/J5)</f>
        <v>#DIV/0!</v>
      </c>
      <c r="K35" s="1486"/>
      <c r="L35" s="1485" t="e">
        <f>(L28/L5)</f>
        <v>#DIV/0!</v>
      </c>
      <c r="M35" s="1486"/>
      <c r="N35" s="1454" t="e">
        <f>(N28/N5)</f>
        <v>#DIV/0!</v>
      </c>
      <c r="O35" s="1616"/>
      <c r="P35" s="51"/>
    </row>
    <row r="36" spans="1:16" ht="6.75" customHeight="1" thickBot="1" x14ac:dyDescent="0.25">
      <c r="A36" s="161"/>
      <c r="B36" s="162"/>
      <c r="C36" s="162"/>
      <c r="D36" s="162"/>
      <c r="E36" s="162"/>
      <c r="F36" s="162"/>
      <c r="G36" s="162"/>
      <c r="H36" s="162"/>
      <c r="I36" s="162"/>
      <c r="J36" s="162"/>
      <c r="K36" s="162"/>
      <c r="L36" s="162"/>
      <c r="M36" s="162"/>
      <c r="N36" s="283"/>
      <c r="O36" s="283"/>
      <c r="P36" s="51"/>
    </row>
    <row r="37" spans="1:16" s="279" customFormat="1" ht="25.5" x14ac:dyDescent="0.2">
      <c r="A37" s="277" t="s">
        <v>411</v>
      </c>
      <c r="B37" s="1598"/>
      <c r="C37" s="1599"/>
      <c r="D37" s="1598"/>
      <c r="E37" s="1599"/>
      <c r="F37" s="1598"/>
      <c r="G37" s="1599"/>
      <c r="H37" s="1598"/>
      <c r="I37" s="1599"/>
      <c r="J37" s="1598"/>
      <c r="K37" s="1599"/>
      <c r="L37" s="1598"/>
      <c r="M37" s="1599"/>
      <c r="N37" s="1507">
        <f t="shared" ref="N37:N45" si="5">SUM(B37:M37)</f>
        <v>0</v>
      </c>
      <c r="O37" s="1508"/>
      <c r="P37" s="278"/>
    </row>
    <row r="38" spans="1:16" s="279" customFormat="1" ht="25.5" x14ac:dyDescent="0.2">
      <c r="A38" s="280" t="s">
        <v>412</v>
      </c>
      <c r="B38" s="1561"/>
      <c r="C38" s="1562"/>
      <c r="D38" s="1561"/>
      <c r="E38" s="1562"/>
      <c r="F38" s="1561"/>
      <c r="G38" s="1562"/>
      <c r="H38" s="1561"/>
      <c r="I38" s="1562"/>
      <c r="J38" s="1561"/>
      <c r="K38" s="1562"/>
      <c r="L38" s="1561"/>
      <c r="M38" s="1562"/>
      <c r="N38" s="1452">
        <f t="shared" si="5"/>
        <v>0</v>
      </c>
      <c r="O38" s="1453"/>
      <c r="P38" s="278"/>
    </row>
    <row r="39" spans="1:16" s="279" customFormat="1" ht="25.5" x14ac:dyDescent="0.2">
      <c r="A39" s="280" t="s">
        <v>413</v>
      </c>
      <c r="B39" s="1561"/>
      <c r="C39" s="1562"/>
      <c r="D39" s="1561"/>
      <c r="E39" s="1562"/>
      <c r="F39" s="1561"/>
      <c r="G39" s="1562"/>
      <c r="H39" s="1561"/>
      <c r="I39" s="1562"/>
      <c r="J39" s="1561"/>
      <c r="K39" s="1562"/>
      <c r="L39" s="1561"/>
      <c r="M39" s="1562"/>
      <c r="N39" s="1452">
        <f t="shared" si="5"/>
        <v>0</v>
      </c>
      <c r="O39" s="1453"/>
      <c r="P39" s="278"/>
    </row>
    <row r="40" spans="1:16" s="279" customFormat="1" x14ac:dyDescent="0.2">
      <c r="A40" s="104" t="s">
        <v>39</v>
      </c>
      <c r="B40" s="1450">
        <f>SUM(B37:C39)</f>
        <v>0</v>
      </c>
      <c r="C40" s="1451"/>
      <c r="D40" s="1450">
        <f>SUM(D37:E39)</f>
        <v>0</v>
      </c>
      <c r="E40" s="1451"/>
      <c r="F40" s="1450">
        <f>SUM(F37:G39)</f>
        <v>0</v>
      </c>
      <c r="G40" s="1451"/>
      <c r="H40" s="1450">
        <f>SUM(H37:I39)</f>
        <v>0</v>
      </c>
      <c r="I40" s="1451"/>
      <c r="J40" s="1450">
        <f>SUM(J37:K39)</f>
        <v>0</v>
      </c>
      <c r="K40" s="1451"/>
      <c r="L40" s="1450">
        <f>SUM(L37:M39)</f>
        <v>0</v>
      </c>
      <c r="M40" s="1451"/>
      <c r="N40" s="1462">
        <f t="shared" si="5"/>
        <v>0</v>
      </c>
      <c r="O40" s="1463"/>
      <c r="P40" s="278"/>
    </row>
    <row r="41" spans="1:16" s="279" customFormat="1" ht="25.5" x14ac:dyDescent="0.2">
      <c r="A41" s="280" t="s">
        <v>414</v>
      </c>
      <c r="B41" s="1561"/>
      <c r="C41" s="1562"/>
      <c r="D41" s="1561"/>
      <c r="E41" s="1562"/>
      <c r="F41" s="1561"/>
      <c r="G41" s="1562"/>
      <c r="H41" s="1561"/>
      <c r="I41" s="1562"/>
      <c r="J41" s="1561"/>
      <c r="K41" s="1562"/>
      <c r="L41" s="1561"/>
      <c r="M41" s="1562"/>
      <c r="N41" s="1452">
        <f t="shared" si="5"/>
        <v>0</v>
      </c>
      <c r="O41" s="1453"/>
      <c r="P41" s="278"/>
    </row>
    <row r="42" spans="1:16" s="279" customFormat="1" ht="25.5" x14ac:dyDescent="0.2">
      <c r="A42" s="280" t="s">
        <v>415</v>
      </c>
      <c r="B42" s="1561"/>
      <c r="C42" s="1562"/>
      <c r="D42" s="1561"/>
      <c r="E42" s="1562"/>
      <c r="F42" s="1561"/>
      <c r="G42" s="1562"/>
      <c r="H42" s="1561"/>
      <c r="I42" s="1562"/>
      <c r="J42" s="1561"/>
      <c r="K42" s="1562"/>
      <c r="L42" s="1561"/>
      <c r="M42" s="1562"/>
      <c r="N42" s="1452">
        <f t="shared" si="5"/>
        <v>0</v>
      </c>
      <c r="O42" s="1453"/>
      <c r="P42" s="278"/>
    </row>
    <row r="43" spans="1:16" s="279" customFormat="1" ht="25.5" x14ac:dyDescent="0.2">
      <c r="A43" s="280" t="s">
        <v>416</v>
      </c>
      <c r="B43" s="1561"/>
      <c r="C43" s="1562"/>
      <c r="D43" s="1561"/>
      <c r="E43" s="1562"/>
      <c r="F43" s="1561"/>
      <c r="G43" s="1562"/>
      <c r="H43" s="1561"/>
      <c r="I43" s="1562"/>
      <c r="J43" s="1561"/>
      <c r="K43" s="1562"/>
      <c r="L43" s="1561"/>
      <c r="M43" s="1562"/>
      <c r="N43" s="1452">
        <f t="shared" si="5"/>
        <v>0</v>
      </c>
      <c r="O43" s="1453"/>
      <c r="P43" s="278"/>
    </row>
    <row r="44" spans="1:16" s="279" customFormat="1" x14ac:dyDescent="0.2">
      <c r="A44" s="104" t="s">
        <v>40</v>
      </c>
      <c r="B44" s="1450">
        <f>SUM(B41:C43)</f>
        <v>0</v>
      </c>
      <c r="C44" s="1451"/>
      <c r="D44" s="1450">
        <f>SUM(D41:E43)</f>
        <v>0</v>
      </c>
      <c r="E44" s="1451"/>
      <c r="F44" s="1450">
        <f>SUM(F41:G43)</f>
        <v>0</v>
      </c>
      <c r="G44" s="1451"/>
      <c r="H44" s="1450">
        <f>SUM(H41:I43)</f>
        <v>0</v>
      </c>
      <c r="I44" s="1451"/>
      <c r="J44" s="1450">
        <f>SUM(J41:K43)</f>
        <v>0</v>
      </c>
      <c r="K44" s="1451"/>
      <c r="L44" s="1450">
        <f>SUM(L41:M43)</f>
        <v>0</v>
      </c>
      <c r="M44" s="1451"/>
      <c r="N44" s="1462">
        <f t="shared" si="5"/>
        <v>0</v>
      </c>
      <c r="O44" s="1463"/>
      <c r="P44" s="278"/>
    </row>
    <row r="45" spans="1:16" ht="12.75" customHeight="1" thickBot="1" x14ac:dyDescent="0.25">
      <c r="A45" s="164" t="s">
        <v>99</v>
      </c>
      <c r="B45" s="1448">
        <f>B40+B44</f>
        <v>0</v>
      </c>
      <c r="C45" s="1449"/>
      <c r="D45" s="1448">
        <f>D40+D44</f>
        <v>0</v>
      </c>
      <c r="E45" s="1449"/>
      <c r="F45" s="1448">
        <f>F40+F44</f>
        <v>0</v>
      </c>
      <c r="G45" s="1449"/>
      <c r="H45" s="1448">
        <f>H40+H44</f>
        <v>0</v>
      </c>
      <c r="I45" s="1449"/>
      <c r="J45" s="1448">
        <f>J40+J44</f>
        <v>0</v>
      </c>
      <c r="K45" s="1449"/>
      <c r="L45" s="1448">
        <f>L40+L44</f>
        <v>0</v>
      </c>
      <c r="M45" s="1449"/>
      <c r="N45" s="1448">
        <f t="shared" si="5"/>
        <v>0</v>
      </c>
      <c r="O45" s="1464"/>
      <c r="P45" s="278"/>
    </row>
    <row r="46" spans="1:16" ht="5.25" customHeight="1" thickBot="1" x14ac:dyDescent="0.25">
      <c r="A46" s="165"/>
      <c r="B46" s="163"/>
      <c r="C46" s="163"/>
      <c r="D46" s="163"/>
      <c r="E46" s="163"/>
      <c r="F46" s="163"/>
      <c r="G46" s="163"/>
      <c r="H46" s="163"/>
      <c r="I46" s="163"/>
      <c r="J46" s="163"/>
      <c r="K46" s="163"/>
      <c r="L46" s="163"/>
      <c r="M46" s="163"/>
      <c r="N46" s="156"/>
      <c r="O46" s="156"/>
      <c r="P46" s="51"/>
    </row>
    <row r="47" spans="1:16" ht="25.5" x14ac:dyDescent="0.2">
      <c r="A47" s="166" t="s">
        <v>104</v>
      </c>
      <c r="B47" s="1559"/>
      <c r="C47" s="1641"/>
      <c r="D47" s="1559"/>
      <c r="E47" s="1641"/>
      <c r="F47" s="1559"/>
      <c r="G47" s="1641"/>
      <c r="H47" s="1559"/>
      <c r="I47" s="1641"/>
      <c r="J47" s="1559"/>
      <c r="K47" s="1641"/>
      <c r="L47" s="1559"/>
      <c r="M47" s="1641"/>
      <c r="N47" s="1617">
        <f t="shared" ref="N47:N53" si="6">SUM(B47:M47)</f>
        <v>0</v>
      </c>
      <c r="O47" s="1618"/>
      <c r="P47" s="661"/>
    </row>
    <row r="48" spans="1:16" s="279" customFormat="1" x14ac:dyDescent="0.2">
      <c r="A48" s="256" t="s">
        <v>153</v>
      </c>
      <c r="B48" s="1567"/>
      <c r="C48" s="1568"/>
      <c r="D48" s="1567"/>
      <c r="E48" s="1568"/>
      <c r="F48" s="1567"/>
      <c r="G48" s="1568"/>
      <c r="H48" s="1567"/>
      <c r="I48" s="1568"/>
      <c r="J48" s="1567"/>
      <c r="K48" s="1568"/>
      <c r="L48" s="1567"/>
      <c r="M48" s="1568"/>
      <c r="N48" s="1583">
        <f t="shared" si="6"/>
        <v>0</v>
      </c>
      <c r="O48" s="1594"/>
      <c r="P48" s="661"/>
    </row>
    <row r="49" spans="1:16" s="279" customFormat="1" x14ac:dyDescent="0.2">
      <c r="A49" s="256" t="s">
        <v>138</v>
      </c>
      <c r="B49" s="1567"/>
      <c r="C49" s="1568"/>
      <c r="D49" s="1567"/>
      <c r="E49" s="1568"/>
      <c r="F49" s="1567"/>
      <c r="G49" s="1568"/>
      <c r="H49" s="1567"/>
      <c r="I49" s="1568"/>
      <c r="J49" s="1567"/>
      <c r="K49" s="1568"/>
      <c r="L49" s="1567"/>
      <c r="M49" s="1568"/>
      <c r="N49" s="1583">
        <f t="shared" si="6"/>
        <v>0</v>
      </c>
      <c r="O49" s="1594"/>
      <c r="P49" s="661"/>
    </row>
    <row r="50" spans="1:16" s="279" customFormat="1" x14ac:dyDescent="0.2">
      <c r="A50" s="257" t="s">
        <v>154</v>
      </c>
      <c r="B50" s="1569">
        <f>SUM(B48:C49)</f>
        <v>0</v>
      </c>
      <c r="C50" s="1570"/>
      <c r="D50" s="1569">
        <f>SUM(D48:E49)</f>
        <v>0</v>
      </c>
      <c r="E50" s="1570"/>
      <c r="F50" s="1569">
        <f>SUM(F48:G49)</f>
        <v>0</v>
      </c>
      <c r="G50" s="1570"/>
      <c r="H50" s="1569">
        <f>SUM(H48:I49)</f>
        <v>0</v>
      </c>
      <c r="I50" s="1570"/>
      <c r="J50" s="1569">
        <f>SUM(J48:K49)</f>
        <v>0</v>
      </c>
      <c r="K50" s="1570"/>
      <c r="L50" s="1569">
        <f>SUM(L48:M49)</f>
        <v>0</v>
      </c>
      <c r="M50" s="1570"/>
      <c r="N50" s="1589">
        <f t="shared" si="6"/>
        <v>0</v>
      </c>
      <c r="O50" s="1593"/>
      <c r="P50" s="663"/>
    </row>
    <row r="51" spans="1:16" s="279" customFormat="1" x14ac:dyDescent="0.2">
      <c r="A51" s="256" t="s">
        <v>140</v>
      </c>
      <c r="B51" s="1563"/>
      <c r="C51" s="1564"/>
      <c r="D51" s="1563"/>
      <c r="E51" s="1564"/>
      <c r="F51" s="1563"/>
      <c r="G51" s="1564"/>
      <c r="H51" s="1563"/>
      <c r="I51" s="1564"/>
      <c r="J51" s="1563"/>
      <c r="K51" s="1564"/>
      <c r="L51" s="1563"/>
      <c r="M51" s="1564"/>
      <c r="N51" s="1583">
        <f t="shared" si="6"/>
        <v>0</v>
      </c>
      <c r="O51" s="1594"/>
      <c r="P51" s="661"/>
    </row>
    <row r="52" spans="1:16" s="279" customFormat="1" x14ac:dyDescent="0.2">
      <c r="A52" s="256" t="s">
        <v>141</v>
      </c>
      <c r="B52" s="1567"/>
      <c r="C52" s="1568"/>
      <c r="D52" s="1567"/>
      <c r="E52" s="1568"/>
      <c r="F52" s="1567"/>
      <c r="G52" s="1568"/>
      <c r="H52" s="1567"/>
      <c r="I52" s="1568"/>
      <c r="J52" s="1567"/>
      <c r="K52" s="1568"/>
      <c r="L52" s="1567"/>
      <c r="M52" s="1568"/>
      <c r="N52" s="1583">
        <f t="shared" si="6"/>
        <v>0</v>
      </c>
      <c r="O52" s="1594"/>
      <c r="P52" s="661"/>
    </row>
    <row r="53" spans="1:16" s="279" customFormat="1" x14ac:dyDescent="0.2">
      <c r="A53" s="257" t="s">
        <v>142</v>
      </c>
      <c r="B53" s="1569">
        <f>SUM(B51:C52)</f>
        <v>0</v>
      </c>
      <c r="C53" s="1570"/>
      <c r="D53" s="1569">
        <f>SUM(D51:E52)</f>
        <v>0</v>
      </c>
      <c r="E53" s="1570"/>
      <c r="F53" s="1569">
        <f>SUM(F51:G52)</f>
        <v>0</v>
      </c>
      <c r="G53" s="1570"/>
      <c r="H53" s="1569">
        <f>SUM(H51:I52)</f>
        <v>0</v>
      </c>
      <c r="I53" s="1570"/>
      <c r="J53" s="1569">
        <f>SUM(J51:K52)</f>
        <v>0</v>
      </c>
      <c r="K53" s="1570"/>
      <c r="L53" s="1569">
        <f>SUM(L51:M52)</f>
        <v>0</v>
      </c>
      <c r="M53" s="1570"/>
      <c r="N53" s="1589">
        <f t="shared" si="6"/>
        <v>0</v>
      </c>
      <c r="O53" s="1593"/>
      <c r="P53" s="663"/>
    </row>
    <row r="54" spans="1:16" x14ac:dyDescent="0.2">
      <c r="A54" s="260" t="s">
        <v>102</v>
      </c>
      <c r="B54" s="1583">
        <f>B50+B53+B55+B56+B57</f>
        <v>0</v>
      </c>
      <c r="C54" s="1584"/>
      <c r="D54" s="1583">
        <f>D50+D53+D55+D56+D57</f>
        <v>0</v>
      </c>
      <c r="E54" s="1584"/>
      <c r="F54" s="1583">
        <f>F50+F53+F55+F56+F57</f>
        <v>0</v>
      </c>
      <c r="G54" s="1584"/>
      <c r="H54" s="1583">
        <f>H50+H53+H55+H56+H57</f>
        <v>0</v>
      </c>
      <c r="I54" s="1584"/>
      <c r="J54" s="1583">
        <f>J50+J53+J55+J56+J57</f>
        <v>0</v>
      </c>
      <c r="K54" s="1584"/>
      <c r="L54" s="1583">
        <f>L50+L53+L55+L56+L57</f>
        <v>0</v>
      </c>
      <c r="M54" s="1584"/>
      <c r="N54" s="1583">
        <f>N50+N53+N55+N56+N57</f>
        <v>0</v>
      </c>
      <c r="O54" s="1584"/>
      <c r="P54" s="661"/>
    </row>
    <row r="55" spans="1:16" x14ac:dyDescent="0.2">
      <c r="A55" s="169" t="s">
        <v>100</v>
      </c>
      <c r="B55" s="1571"/>
      <c r="C55" s="1572"/>
      <c r="D55" s="1571"/>
      <c r="E55" s="1572"/>
      <c r="F55" s="1571"/>
      <c r="G55" s="1572"/>
      <c r="H55" s="1571"/>
      <c r="I55" s="1572"/>
      <c r="J55" s="1571"/>
      <c r="K55" s="1572"/>
      <c r="L55" s="1571"/>
      <c r="M55" s="1572"/>
      <c r="N55" s="1589">
        <f>SUM(B55:M55)</f>
        <v>0</v>
      </c>
      <c r="O55" s="1593"/>
      <c r="P55" s="663"/>
    </row>
    <row r="56" spans="1:16" x14ac:dyDescent="0.2">
      <c r="A56" s="169" t="s">
        <v>101</v>
      </c>
      <c r="B56" s="1595"/>
      <c r="C56" s="1596"/>
      <c r="D56" s="1595"/>
      <c r="E56" s="1596"/>
      <c r="F56" s="1595"/>
      <c r="G56" s="1596"/>
      <c r="H56" s="1595"/>
      <c r="I56" s="1596"/>
      <c r="J56" s="1595"/>
      <c r="K56" s="1596"/>
      <c r="L56" s="1595"/>
      <c r="M56" s="1596"/>
      <c r="N56" s="1589">
        <f>SUM(B56:M56)</f>
        <v>0</v>
      </c>
      <c r="O56" s="1590"/>
      <c r="P56" s="663"/>
    </row>
    <row r="57" spans="1:16" x14ac:dyDescent="0.2">
      <c r="A57" s="169" t="s">
        <v>103</v>
      </c>
      <c r="B57" s="1569"/>
      <c r="C57" s="1570"/>
      <c r="D57" s="1569"/>
      <c r="E57" s="1570"/>
      <c r="F57" s="1569"/>
      <c r="G57" s="1570"/>
      <c r="H57" s="1569"/>
      <c r="I57" s="1570"/>
      <c r="J57" s="1569"/>
      <c r="K57" s="1570"/>
      <c r="L57" s="1569"/>
      <c r="M57" s="1570"/>
      <c r="N57" s="1589">
        <f>SUM(B57:M57)</f>
        <v>0</v>
      </c>
      <c r="O57" s="1590"/>
      <c r="P57" s="663"/>
    </row>
    <row r="58" spans="1:16" ht="13.5" thickBot="1" x14ac:dyDescent="0.25">
      <c r="A58" s="113" t="s">
        <v>47</v>
      </c>
      <c r="B58" s="1565"/>
      <c r="C58" s="1566"/>
      <c r="D58" s="1565"/>
      <c r="E58" s="1566"/>
      <c r="F58" s="1565"/>
      <c r="G58" s="1566"/>
      <c r="H58" s="1565"/>
      <c r="I58" s="1566"/>
      <c r="J58" s="1565"/>
      <c r="K58" s="1566"/>
      <c r="L58" s="1565"/>
      <c r="M58" s="1566"/>
      <c r="N58" s="1585">
        <f>SUM(B58:M58)</f>
        <v>0</v>
      </c>
      <c r="O58" s="1586"/>
      <c r="P58" s="661"/>
    </row>
    <row r="59" spans="1:16" ht="3.75" customHeight="1" thickBot="1" x14ac:dyDescent="0.25">
      <c r="A59" s="87"/>
      <c r="B59" s="666"/>
      <c r="C59" s="666"/>
      <c r="D59" s="666"/>
      <c r="E59" s="666"/>
      <c r="F59" s="666"/>
      <c r="G59" s="666"/>
      <c r="H59" s="666"/>
      <c r="I59" s="666"/>
      <c r="J59" s="666"/>
      <c r="K59" s="666"/>
      <c r="L59" s="666"/>
      <c r="M59" s="666"/>
      <c r="N59" s="667"/>
      <c r="O59" s="667"/>
      <c r="P59" s="661"/>
    </row>
    <row r="60" spans="1:16" ht="13.5" thickBot="1" x14ac:dyDescent="0.25">
      <c r="A60" s="171" t="s">
        <v>111</v>
      </c>
      <c r="B60" s="1681" t="e">
        <f>B47/B4</f>
        <v>#DIV/0!</v>
      </c>
      <c r="C60" s="1682"/>
      <c r="D60" s="1681" t="e">
        <f>D47/D4</f>
        <v>#DIV/0!</v>
      </c>
      <c r="E60" s="1682"/>
      <c r="F60" s="1681" t="e">
        <f>F47/F4</f>
        <v>#DIV/0!</v>
      </c>
      <c r="G60" s="1682"/>
      <c r="H60" s="1681" t="e">
        <f>H47/H4</f>
        <v>#DIV/0!</v>
      </c>
      <c r="I60" s="1682"/>
      <c r="J60" s="1681" t="e">
        <f>J47/J4</f>
        <v>#DIV/0!</v>
      </c>
      <c r="K60" s="1682"/>
      <c r="L60" s="1681" t="e">
        <f>L47/L4</f>
        <v>#DIV/0!</v>
      </c>
      <c r="M60" s="1682"/>
      <c r="N60" s="1683" t="e">
        <f>N47/N4</f>
        <v>#DIV/0!</v>
      </c>
      <c r="O60" s="1684"/>
      <c r="P60" s="661"/>
    </row>
    <row r="61" spans="1:16" ht="5.25" customHeight="1" thickBot="1" x14ac:dyDescent="0.25">
      <c r="A61" s="87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284"/>
      <c r="O61" s="284"/>
      <c r="P61" s="51"/>
    </row>
    <row r="62" spans="1:16" x14ac:dyDescent="0.2">
      <c r="A62" s="262" t="s">
        <v>270</v>
      </c>
      <c r="B62" s="1417"/>
      <c r="C62" s="1577"/>
      <c r="D62" s="1417"/>
      <c r="E62" s="1577"/>
      <c r="F62" s="1417"/>
      <c r="G62" s="1577"/>
      <c r="H62" s="1417"/>
      <c r="I62" s="1577"/>
      <c r="J62" s="1417"/>
      <c r="K62" s="1577"/>
      <c r="L62" s="1417"/>
      <c r="M62" s="1577"/>
      <c r="N62" s="1591">
        <f>SUM(B62:M62)</f>
        <v>0</v>
      </c>
      <c r="O62" s="1592"/>
      <c r="P62" s="51"/>
    </row>
    <row r="63" spans="1:16" x14ac:dyDescent="0.2">
      <c r="A63" s="263" t="s">
        <v>105</v>
      </c>
      <c r="B63" s="1573"/>
      <c r="C63" s="1574"/>
      <c r="D63" s="1573"/>
      <c r="E63" s="1574"/>
      <c r="F63" s="1573"/>
      <c r="G63" s="1574"/>
      <c r="H63" s="1573"/>
      <c r="I63" s="1574"/>
      <c r="J63" s="1573"/>
      <c r="K63" s="1574"/>
      <c r="L63" s="1573"/>
      <c r="M63" s="1574"/>
      <c r="N63" s="1581">
        <f>SUM(B63:M63)</f>
        <v>0</v>
      </c>
      <c r="O63" s="1582"/>
      <c r="P63" s="51"/>
    </row>
    <row r="64" spans="1:16" x14ac:dyDescent="0.2">
      <c r="A64" s="263" t="s">
        <v>29</v>
      </c>
      <c r="B64" s="1578"/>
      <c r="C64" s="1579"/>
      <c r="D64" s="1578"/>
      <c r="E64" s="1579"/>
      <c r="F64" s="1578"/>
      <c r="G64" s="1579"/>
      <c r="H64" s="1578"/>
      <c r="I64" s="1579"/>
      <c r="J64" s="1578"/>
      <c r="K64" s="1579"/>
      <c r="L64" s="1578"/>
      <c r="M64" s="1579"/>
      <c r="N64" s="1581">
        <f>SUM(B64:M64)</f>
        <v>0</v>
      </c>
      <c r="O64" s="1582"/>
      <c r="P64" s="51"/>
    </row>
    <row r="65" spans="1:16" x14ac:dyDescent="0.2">
      <c r="A65" s="263" t="s">
        <v>106</v>
      </c>
      <c r="B65" s="1578"/>
      <c r="C65" s="1579"/>
      <c r="D65" s="1578"/>
      <c r="E65" s="1579"/>
      <c r="F65" s="1578"/>
      <c r="G65" s="1579"/>
      <c r="H65" s="1578"/>
      <c r="I65" s="1579"/>
      <c r="J65" s="1578"/>
      <c r="K65" s="1579"/>
      <c r="L65" s="1578"/>
      <c r="M65" s="1579"/>
      <c r="N65" s="1581">
        <f>SUM(B65:M65)</f>
        <v>0</v>
      </c>
      <c r="O65" s="1582"/>
      <c r="P65" s="51"/>
    </row>
    <row r="66" spans="1:16" x14ac:dyDescent="0.2">
      <c r="A66" s="99" t="s">
        <v>121</v>
      </c>
      <c r="B66" s="1578"/>
      <c r="C66" s="1579"/>
      <c r="D66" s="1578"/>
      <c r="E66" s="1579"/>
      <c r="F66" s="1578"/>
      <c r="G66" s="1579"/>
      <c r="H66" s="1578"/>
      <c r="I66" s="1579"/>
      <c r="J66" s="1578"/>
      <c r="K66" s="1579"/>
      <c r="L66" s="1578"/>
      <c r="M66" s="1579"/>
      <c r="N66" s="1581">
        <f>SUM(B66:M66)</f>
        <v>0</v>
      </c>
      <c r="O66" s="1582"/>
      <c r="P66" s="51"/>
    </row>
    <row r="67" spans="1:16" ht="13.5" thickBot="1" x14ac:dyDescent="0.25">
      <c r="A67" s="154" t="s">
        <v>107</v>
      </c>
      <c r="B67" s="1528">
        <f>SUM(B62:B66)</f>
        <v>0</v>
      </c>
      <c r="C67" s="1529"/>
      <c r="D67" s="1528">
        <f>SUM(D62:D66)</f>
        <v>0</v>
      </c>
      <c r="E67" s="1529"/>
      <c r="F67" s="1528">
        <f>SUM(F62:F66)</f>
        <v>0</v>
      </c>
      <c r="G67" s="1529"/>
      <c r="H67" s="1528">
        <f>SUM(H62:H66)</f>
        <v>0</v>
      </c>
      <c r="I67" s="1529"/>
      <c r="J67" s="1528">
        <f>SUM(J62:J66)</f>
        <v>0</v>
      </c>
      <c r="K67" s="1529"/>
      <c r="L67" s="1528">
        <f>SUM(L62:L66)</f>
        <v>0</v>
      </c>
      <c r="M67" s="1529"/>
      <c r="N67" s="1528">
        <f>SUM(N62:N66)</f>
        <v>0</v>
      </c>
      <c r="O67" s="1580"/>
      <c r="P67" s="51"/>
    </row>
  </sheetData>
  <mergeCells count="330">
    <mergeCell ref="N1:O2"/>
    <mergeCell ref="L4:M4"/>
    <mergeCell ref="L5:M5"/>
    <mergeCell ref="L21:M21"/>
    <mergeCell ref="N3:O3"/>
    <mergeCell ref="N6:O6"/>
    <mergeCell ref="N5:O5"/>
    <mergeCell ref="B5:C5"/>
    <mergeCell ref="D6:E6"/>
    <mergeCell ref="B6:C6"/>
    <mergeCell ref="L3:M3"/>
    <mergeCell ref="L6:M6"/>
    <mergeCell ref="D5:E5"/>
    <mergeCell ref="H5:I5"/>
    <mergeCell ref="F5:G5"/>
    <mergeCell ref="F6:G6"/>
    <mergeCell ref="H6:I6"/>
    <mergeCell ref="J6:K6"/>
    <mergeCell ref="J3:K3"/>
    <mergeCell ref="F3:G3"/>
    <mergeCell ref="J5:K5"/>
    <mergeCell ref="N4:O4"/>
    <mergeCell ref="D3:E3"/>
    <mergeCell ref="F4:G4"/>
    <mergeCell ref="A1:A2"/>
    <mergeCell ref="B1:C2"/>
    <mergeCell ref="D1:E2"/>
    <mergeCell ref="L1:M2"/>
    <mergeCell ref="D23:E23"/>
    <mergeCell ref="D22:E22"/>
    <mergeCell ref="F23:G23"/>
    <mergeCell ref="F1:G2"/>
    <mergeCell ref="F21:G21"/>
    <mergeCell ref="D21:E21"/>
    <mergeCell ref="B3:C3"/>
    <mergeCell ref="B4:C4"/>
    <mergeCell ref="D4:E4"/>
    <mergeCell ref="H3:I3"/>
    <mergeCell ref="J1:K2"/>
    <mergeCell ref="H1:I2"/>
    <mergeCell ref="J4:K4"/>
    <mergeCell ref="H4:I4"/>
    <mergeCell ref="J21:K21"/>
    <mergeCell ref="H21:I21"/>
    <mergeCell ref="B21:C21"/>
    <mergeCell ref="N21:O21"/>
    <mergeCell ref="D24:E24"/>
    <mergeCell ref="N22:O22"/>
    <mergeCell ref="B24:C24"/>
    <mergeCell ref="B23:C23"/>
    <mergeCell ref="J22:K22"/>
    <mergeCell ref="H24:I24"/>
    <mergeCell ref="H22:I22"/>
    <mergeCell ref="F22:G22"/>
    <mergeCell ref="H23:I23"/>
    <mergeCell ref="B22:C22"/>
    <mergeCell ref="L22:M22"/>
    <mergeCell ref="B31:C31"/>
    <mergeCell ref="B27:C27"/>
    <mergeCell ref="F31:G31"/>
    <mergeCell ref="F30:G30"/>
    <mergeCell ref="D30:E30"/>
    <mergeCell ref="D31:E31"/>
    <mergeCell ref="J23:K23"/>
    <mergeCell ref="B28:C28"/>
    <mergeCell ref="F27:G27"/>
    <mergeCell ref="F25:G25"/>
    <mergeCell ref="J25:K25"/>
    <mergeCell ref="D25:E25"/>
    <mergeCell ref="D27:E27"/>
    <mergeCell ref="B26:C26"/>
    <mergeCell ref="D28:E28"/>
    <mergeCell ref="H26:I26"/>
    <mergeCell ref="B25:C25"/>
    <mergeCell ref="H25:I25"/>
    <mergeCell ref="F24:G24"/>
    <mergeCell ref="J26:K26"/>
    <mergeCell ref="J24:K24"/>
    <mergeCell ref="N26:O26"/>
    <mergeCell ref="L25:M25"/>
    <mergeCell ref="B30:C30"/>
    <mergeCell ref="N30:O30"/>
    <mergeCell ref="N25:O25"/>
    <mergeCell ref="N23:O23"/>
    <mergeCell ref="N24:O24"/>
    <mergeCell ref="N28:O28"/>
    <mergeCell ref="N27:O27"/>
    <mergeCell ref="L27:M27"/>
    <mergeCell ref="H28:I28"/>
    <mergeCell ref="L28:M28"/>
    <mergeCell ref="D26:E26"/>
    <mergeCell ref="L23:M23"/>
    <mergeCell ref="L24:M24"/>
    <mergeCell ref="L26:M26"/>
    <mergeCell ref="F26:G26"/>
    <mergeCell ref="H30:I30"/>
    <mergeCell ref="J28:K28"/>
    <mergeCell ref="F28:G28"/>
    <mergeCell ref="L30:M30"/>
    <mergeCell ref="J30:K30"/>
    <mergeCell ref="H27:I27"/>
    <mergeCell ref="J27:K27"/>
    <mergeCell ref="D37:E37"/>
    <mergeCell ref="B32:C32"/>
    <mergeCell ref="F32:G32"/>
    <mergeCell ref="D33:E33"/>
    <mergeCell ref="B33:C33"/>
    <mergeCell ref="D32:E32"/>
    <mergeCell ref="F33:G33"/>
    <mergeCell ref="J32:K32"/>
    <mergeCell ref="L32:M32"/>
    <mergeCell ref="B37:C37"/>
    <mergeCell ref="B39:C39"/>
    <mergeCell ref="B38:C38"/>
    <mergeCell ref="D35:E35"/>
    <mergeCell ref="D38:E38"/>
    <mergeCell ref="D39:E39"/>
    <mergeCell ref="B35:C35"/>
    <mergeCell ref="H35:I35"/>
    <mergeCell ref="N34:O34"/>
    <mergeCell ref="L34:M34"/>
    <mergeCell ref="H34:I34"/>
    <mergeCell ref="J34:K34"/>
    <mergeCell ref="N35:O35"/>
    <mergeCell ref="L35:M35"/>
    <mergeCell ref="J35:K35"/>
    <mergeCell ref="H37:I37"/>
    <mergeCell ref="J37:K37"/>
    <mergeCell ref="N37:O37"/>
    <mergeCell ref="L37:M37"/>
    <mergeCell ref="B34:C34"/>
    <mergeCell ref="F35:G35"/>
    <mergeCell ref="F34:G34"/>
    <mergeCell ref="F37:G37"/>
    <mergeCell ref="D34:E34"/>
    <mergeCell ref="N31:O31"/>
    <mergeCell ref="N33:O33"/>
    <mergeCell ref="N32:O32"/>
    <mergeCell ref="H32:I32"/>
    <mergeCell ref="H33:I33"/>
    <mergeCell ref="L33:M33"/>
    <mergeCell ref="J33:K33"/>
    <mergeCell ref="L31:M31"/>
    <mergeCell ref="J31:K31"/>
    <mergeCell ref="H31:I31"/>
    <mergeCell ref="B40:C40"/>
    <mergeCell ref="N41:O41"/>
    <mergeCell ref="L41:M41"/>
    <mergeCell ref="D40:E40"/>
    <mergeCell ref="F40:G40"/>
    <mergeCell ref="B41:C41"/>
    <mergeCell ref="J38:K38"/>
    <mergeCell ref="H38:I38"/>
    <mergeCell ref="N40:O40"/>
    <mergeCell ref="L40:M40"/>
    <mergeCell ref="N38:O38"/>
    <mergeCell ref="J39:K39"/>
    <mergeCell ref="J40:K40"/>
    <mergeCell ref="L38:M38"/>
    <mergeCell ref="H39:I39"/>
    <mergeCell ref="L39:M39"/>
    <mergeCell ref="F38:G38"/>
    <mergeCell ref="F39:G39"/>
    <mergeCell ref="N39:O39"/>
    <mergeCell ref="D42:E42"/>
    <mergeCell ref="D41:E41"/>
    <mergeCell ref="H41:I41"/>
    <mergeCell ref="F42:G42"/>
    <mergeCell ref="H42:I42"/>
    <mergeCell ref="J41:K41"/>
    <mergeCell ref="F41:G41"/>
    <mergeCell ref="L42:M42"/>
    <mergeCell ref="H40:I40"/>
    <mergeCell ref="B42:C42"/>
    <mergeCell ref="B43:C43"/>
    <mergeCell ref="D43:E43"/>
    <mergeCell ref="J42:K42"/>
    <mergeCell ref="N42:O42"/>
    <mergeCell ref="D45:E45"/>
    <mergeCell ref="L45:M45"/>
    <mergeCell ref="H45:I45"/>
    <mergeCell ref="J45:K45"/>
    <mergeCell ref="N43:O43"/>
    <mergeCell ref="F43:G43"/>
    <mergeCell ref="H43:I43"/>
    <mergeCell ref="J43:K43"/>
    <mergeCell ref="L43:M43"/>
    <mergeCell ref="B45:C45"/>
    <mergeCell ref="F45:G45"/>
    <mergeCell ref="N45:O45"/>
    <mergeCell ref="H44:I44"/>
    <mergeCell ref="J44:K44"/>
    <mergeCell ref="N44:O44"/>
    <mergeCell ref="L44:M44"/>
    <mergeCell ref="N52:O52"/>
    <mergeCell ref="N47:O47"/>
    <mergeCell ref="N49:O49"/>
    <mergeCell ref="N48:O48"/>
    <mergeCell ref="N50:O50"/>
    <mergeCell ref="N51:O51"/>
    <mergeCell ref="B44:C44"/>
    <mergeCell ref="D44:E44"/>
    <mergeCell ref="F44:G44"/>
    <mergeCell ref="L51:M51"/>
    <mergeCell ref="L50:M50"/>
    <mergeCell ref="L47:M47"/>
    <mergeCell ref="L49:M49"/>
    <mergeCell ref="J48:K48"/>
    <mergeCell ref="J47:K47"/>
    <mergeCell ref="L48:M48"/>
    <mergeCell ref="L52:M52"/>
    <mergeCell ref="J49:K49"/>
    <mergeCell ref="B53:C53"/>
    <mergeCell ref="D52:E52"/>
    <mergeCell ref="H49:I49"/>
    <mergeCell ref="F47:G47"/>
    <mergeCell ref="H47:I47"/>
    <mergeCell ref="H48:I48"/>
    <mergeCell ref="F50:G50"/>
    <mergeCell ref="J52:K52"/>
    <mergeCell ref="B47:C47"/>
    <mergeCell ref="B48:C48"/>
    <mergeCell ref="D47:E47"/>
    <mergeCell ref="B50:C50"/>
    <mergeCell ref="D50:E50"/>
    <mergeCell ref="D48:E48"/>
    <mergeCell ref="F53:G53"/>
    <mergeCell ref="H50:I50"/>
    <mergeCell ref="J50:K50"/>
    <mergeCell ref="H53:I53"/>
    <mergeCell ref="F52:G52"/>
    <mergeCell ref="H52:I52"/>
    <mergeCell ref="J53:K53"/>
    <mergeCell ref="H51:I51"/>
    <mergeCell ref="J51:K51"/>
    <mergeCell ref="H54:I54"/>
    <mergeCell ref="H55:I55"/>
    <mergeCell ref="H56:I56"/>
    <mergeCell ref="F62:G62"/>
    <mergeCell ref="F58:G58"/>
    <mergeCell ref="H63:I63"/>
    <mergeCell ref="F54:G54"/>
    <mergeCell ref="F55:G55"/>
    <mergeCell ref="H60:I60"/>
    <mergeCell ref="D53:E53"/>
    <mergeCell ref="B57:C57"/>
    <mergeCell ref="F48:G48"/>
    <mergeCell ref="F49:G49"/>
    <mergeCell ref="F51:G51"/>
    <mergeCell ref="D51:E51"/>
    <mergeCell ref="D49:E49"/>
    <mergeCell ref="B49:C49"/>
    <mergeCell ref="B52:C52"/>
    <mergeCell ref="B51:C51"/>
    <mergeCell ref="B55:C55"/>
    <mergeCell ref="D55:E55"/>
    <mergeCell ref="F56:G56"/>
    <mergeCell ref="D54:E54"/>
    <mergeCell ref="B54:C54"/>
    <mergeCell ref="D57:E57"/>
    <mergeCell ref="D56:E56"/>
    <mergeCell ref="B56:C56"/>
    <mergeCell ref="J67:K67"/>
    <mergeCell ref="J66:K66"/>
    <mergeCell ref="B64:C64"/>
    <mergeCell ref="H62:I62"/>
    <mergeCell ref="F63:G63"/>
    <mergeCell ref="F64:G64"/>
    <mergeCell ref="H64:I64"/>
    <mergeCell ref="B67:C67"/>
    <mergeCell ref="F65:G65"/>
    <mergeCell ref="D65:E65"/>
    <mergeCell ref="D63:E63"/>
    <mergeCell ref="H67:I67"/>
    <mergeCell ref="H66:I66"/>
    <mergeCell ref="D67:E67"/>
    <mergeCell ref="F67:G67"/>
    <mergeCell ref="D66:E66"/>
    <mergeCell ref="F66:G66"/>
    <mergeCell ref="D64:E64"/>
    <mergeCell ref="B63:C63"/>
    <mergeCell ref="B66:C66"/>
    <mergeCell ref="B65:C65"/>
    <mergeCell ref="H65:I65"/>
    <mergeCell ref="B62:C62"/>
    <mergeCell ref="F60:G60"/>
    <mergeCell ref="H57:I57"/>
    <mergeCell ref="F57:G57"/>
    <mergeCell ref="D62:E62"/>
    <mergeCell ref="D60:E60"/>
    <mergeCell ref="J64:K64"/>
    <mergeCell ref="J65:K65"/>
    <mergeCell ref="D58:E58"/>
    <mergeCell ref="B60:C60"/>
    <mergeCell ref="B58:C58"/>
    <mergeCell ref="H58:I58"/>
    <mergeCell ref="N67:O67"/>
    <mergeCell ref="N66:O66"/>
    <mergeCell ref="N65:O65"/>
    <mergeCell ref="N58:O58"/>
    <mergeCell ref="N63:O63"/>
    <mergeCell ref="N62:O62"/>
    <mergeCell ref="N64:O64"/>
    <mergeCell ref="N60:O60"/>
    <mergeCell ref="L63:M63"/>
    <mergeCell ref="L67:M67"/>
    <mergeCell ref="L66:M66"/>
    <mergeCell ref="L65:M65"/>
    <mergeCell ref="L54:M54"/>
    <mergeCell ref="N56:O56"/>
    <mergeCell ref="J62:K62"/>
    <mergeCell ref="J63:K63"/>
    <mergeCell ref="N53:O53"/>
    <mergeCell ref="L62:M62"/>
    <mergeCell ref="N55:O55"/>
    <mergeCell ref="L64:M64"/>
    <mergeCell ref="N54:O54"/>
    <mergeCell ref="L57:M57"/>
    <mergeCell ref="N57:O57"/>
    <mergeCell ref="L56:M56"/>
    <mergeCell ref="L53:M53"/>
    <mergeCell ref="J54:K54"/>
    <mergeCell ref="L58:M58"/>
    <mergeCell ref="L60:M60"/>
    <mergeCell ref="J60:K60"/>
    <mergeCell ref="J55:K55"/>
    <mergeCell ref="J57:K57"/>
    <mergeCell ref="J56:K56"/>
    <mergeCell ref="L55:M55"/>
    <mergeCell ref="J58:K58"/>
  </mergeCells>
  <phoneticPr fontId="0" type="noConversion"/>
  <printOptions horizontalCentered="1" verticalCentered="1"/>
  <pageMargins left="0" right="0" top="0" bottom="0" header="0" footer="0"/>
  <pageSetup paperSize="8" scale="83" orientation="landscape" r:id="rId1"/>
  <headerFooter alignWithMargins="0">
    <oddHeader>&amp;CIGAENR cartographie Université de Lorraine&amp;R&amp;"Arial,Gras"&amp;8&amp;A</oddHeader>
    <oddFooter>&amp;RUL / DAPEQ / le 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>
    <tabColor theme="6" tint="-0.249977111117893"/>
    <pageSetUpPr fitToPage="1"/>
  </sheetPr>
  <dimension ref="A1:K67"/>
  <sheetViews>
    <sheetView workbookViewId="0">
      <selection sqref="A1:A2"/>
    </sheetView>
  </sheetViews>
  <sheetFormatPr baseColWidth="10" defaultColWidth="11.42578125" defaultRowHeight="12.75" x14ac:dyDescent="0.2"/>
  <cols>
    <col min="1" max="1" width="40.140625" customWidth="1"/>
    <col min="2" max="7" width="8.7109375" customWidth="1"/>
    <col min="8" max="8" width="10.140625" style="276" bestFit="1" customWidth="1"/>
    <col min="9" max="9" width="8.7109375" style="276" customWidth="1"/>
    <col min="10" max="10" width="3" customWidth="1"/>
    <col min="12" max="12" width="14.28515625" bestFit="1" customWidth="1"/>
  </cols>
  <sheetData>
    <row r="1" spans="1:9" ht="12.75" customHeight="1" x14ac:dyDescent="0.2">
      <c r="A1" s="1552" t="s">
        <v>424</v>
      </c>
      <c r="B1" s="1548" t="s">
        <v>375</v>
      </c>
      <c r="C1" s="1549"/>
      <c r="D1" s="1548" t="s">
        <v>376</v>
      </c>
      <c r="E1" s="1549"/>
      <c r="F1" s="1511" t="s">
        <v>389</v>
      </c>
      <c r="G1" s="1512"/>
      <c r="H1" s="1489" t="s">
        <v>390</v>
      </c>
      <c r="I1" s="1490"/>
    </row>
    <row r="2" spans="1:9" ht="48.75" customHeight="1" thickBot="1" x14ac:dyDescent="0.25">
      <c r="A2" s="1553"/>
      <c r="B2" s="1550"/>
      <c r="C2" s="1551"/>
      <c r="D2" s="1550"/>
      <c r="E2" s="1551"/>
      <c r="F2" s="1513"/>
      <c r="G2" s="1514"/>
      <c r="H2" s="1491"/>
      <c r="I2" s="1492"/>
    </row>
    <row r="3" spans="1:9" x14ac:dyDescent="0.2">
      <c r="A3" s="234" t="s">
        <v>281</v>
      </c>
      <c r="B3" s="1602"/>
      <c r="C3" s="1603"/>
      <c r="D3" s="1602"/>
      <c r="E3" s="1603"/>
      <c r="F3" s="1602"/>
      <c r="G3" s="1603"/>
      <c r="H3" s="1493"/>
      <c r="I3" s="1607"/>
    </row>
    <row r="4" spans="1:9" x14ac:dyDescent="0.2">
      <c r="A4" s="145" t="s">
        <v>85</v>
      </c>
      <c r="B4" s="1497"/>
      <c r="C4" s="1498"/>
      <c r="D4" s="1497"/>
      <c r="E4" s="1498"/>
      <c r="F4" s="1497"/>
      <c r="G4" s="1498"/>
      <c r="H4" s="1495">
        <f>SUM(B4:G4)</f>
        <v>0</v>
      </c>
      <c r="I4" s="1604"/>
    </row>
    <row r="5" spans="1:9" x14ac:dyDescent="0.2">
      <c r="A5" s="145" t="s">
        <v>73</v>
      </c>
      <c r="B5" s="1600"/>
      <c r="C5" s="1601"/>
      <c r="D5" s="1600"/>
      <c r="E5" s="1601"/>
      <c r="F5" s="1600"/>
      <c r="G5" s="1601"/>
      <c r="H5" s="1495">
        <f>SUM(B5:G5)</f>
        <v>0</v>
      </c>
      <c r="I5" s="1604"/>
    </row>
    <row r="6" spans="1:9" ht="13.5" thickBot="1" x14ac:dyDescent="0.25">
      <c r="A6" s="146" t="s">
        <v>87</v>
      </c>
      <c r="B6" s="1471" t="e">
        <f>B5/B4</f>
        <v>#DIV/0!</v>
      </c>
      <c r="C6" s="1472"/>
      <c r="D6" s="1471" t="e">
        <f>D5/D4</f>
        <v>#DIV/0!</v>
      </c>
      <c r="E6" s="1472"/>
      <c r="F6" s="1471" t="e">
        <f>F5/F4</f>
        <v>#DIV/0!</v>
      </c>
      <c r="G6" s="1472"/>
      <c r="H6" s="1608" t="e">
        <f>H5/H4</f>
        <v>#DIV/0!</v>
      </c>
      <c r="I6" s="1609"/>
    </row>
    <row r="7" spans="1:9" ht="13.5" thickBot="1" x14ac:dyDescent="0.25">
      <c r="A7" s="251"/>
      <c r="B7" s="148" t="s">
        <v>34</v>
      </c>
      <c r="C7" s="149" t="s">
        <v>84</v>
      </c>
      <c r="D7" s="148" t="s">
        <v>34</v>
      </c>
      <c r="E7" s="149" t="s">
        <v>84</v>
      </c>
      <c r="F7" s="148" t="s">
        <v>34</v>
      </c>
      <c r="G7" s="149" t="s">
        <v>84</v>
      </c>
      <c r="H7" s="281" t="s">
        <v>34</v>
      </c>
      <c r="I7" s="285" t="s">
        <v>84</v>
      </c>
    </row>
    <row r="8" spans="1:9" x14ac:dyDescent="0.2">
      <c r="A8" s="98" t="s">
        <v>76</v>
      </c>
      <c r="B8" s="426"/>
      <c r="C8" s="151">
        <f>B8*192</f>
        <v>0</v>
      </c>
      <c r="D8" s="426"/>
      <c r="E8" s="151">
        <f>D8*192</f>
        <v>0</v>
      </c>
      <c r="F8" s="426"/>
      <c r="G8" s="151">
        <f>F8*192</f>
        <v>0</v>
      </c>
      <c r="H8" s="428">
        <f>SUM(B8,D8,F8)</f>
        <v>0</v>
      </c>
      <c r="I8" s="288">
        <f>SUM(C8,E8,G8)</f>
        <v>0</v>
      </c>
    </row>
    <row r="9" spans="1:9" x14ac:dyDescent="0.2">
      <c r="A9" s="99" t="s">
        <v>75</v>
      </c>
      <c r="B9" s="431"/>
      <c r="C9" s="153">
        <f>B9*192</f>
        <v>0</v>
      </c>
      <c r="D9" s="431"/>
      <c r="E9" s="153">
        <f>D9*192</f>
        <v>0</v>
      </c>
      <c r="F9" s="431"/>
      <c r="G9" s="153">
        <f>F9*192</f>
        <v>0</v>
      </c>
      <c r="H9" s="432">
        <f t="shared" ref="H9:H18" si="0">SUM(B9,D9,F9)</f>
        <v>0</v>
      </c>
      <c r="I9" s="289">
        <f t="shared" ref="I9:I18" si="1">SUM(C9,E9,G9)</f>
        <v>0</v>
      </c>
    </row>
    <row r="10" spans="1:9" x14ac:dyDescent="0.2">
      <c r="A10" s="99" t="s">
        <v>77</v>
      </c>
      <c r="B10" s="431"/>
      <c r="C10" s="153">
        <f>B10*192</f>
        <v>0</v>
      </c>
      <c r="D10" s="431"/>
      <c r="E10" s="153">
        <f>D10*192</f>
        <v>0</v>
      </c>
      <c r="F10" s="431"/>
      <c r="G10" s="153">
        <f>F10*192</f>
        <v>0</v>
      </c>
      <c r="H10" s="432">
        <f t="shared" si="0"/>
        <v>0</v>
      </c>
      <c r="I10" s="289">
        <f t="shared" si="1"/>
        <v>0</v>
      </c>
    </row>
    <row r="11" spans="1:9" x14ac:dyDescent="0.2">
      <c r="A11" s="99" t="s">
        <v>78</v>
      </c>
      <c r="B11" s="431"/>
      <c r="C11" s="153">
        <f>B11*192</f>
        <v>0</v>
      </c>
      <c r="D11" s="431"/>
      <c r="E11" s="153">
        <f>D11*192</f>
        <v>0</v>
      </c>
      <c r="F11" s="431"/>
      <c r="G11" s="153">
        <f>F11*192</f>
        <v>0</v>
      </c>
      <c r="H11" s="432">
        <f t="shared" si="0"/>
        <v>0</v>
      </c>
      <c r="I11" s="289">
        <f t="shared" si="1"/>
        <v>0</v>
      </c>
    </row>
    <row r="12" spans="1:9" x14ac:dyDescent="0.2">
      <c r="A12" s="99" t="s">
        <v>79</v>
      </c>
      <c r="B12" s="431"/>
      <c r="C12" s="153">
        <f>B12*384</f>
        <v>0</v>
      </c>
      <c r="D12" s="431"/>
      <c r="E12" s="153">
        <f>D12*384</f>
        <v>0</v>
      </c>
      <c r="F12" s="431"/>
      <c r="G12" s="153">
        <f>F12*384</f>
        <v>0</v>
      </c>
      <c r="H12" s="432">
        <f t="shared" si="0"/>
        <v>0</v>
      </c>
      <c r="I12" s="289">
        <f t="shared" si="1"/>
        <v>0</v>
      </c>
    </row>
    <row r="13" spans="1:9" x14ac:dyDescent="0.2">
      <c r="A13" s="172" t="s">
        <v>116</v>
      </c>
      <c r="B13" s="431"/>
      <c r="C13" s="153">
        <f>B13*384</f>
        <v>0</v>
      </c>
      <c r="D13" s="431"/>
      <c r="E13" s="153">
        <f>D13*384</f>
        <v>0</v>
      </c>
      <c r="F13" s="431"/>
      <c r="G13" s="153">
        <f>F13*384</f>
        <v>0</v>
      </c>
      <c r="H13" s="432">
        <f t="shared" si="0"/>
        <v>0</v>
      </c>
      <c r="I13" s="289">
        <f t="shared" si="1"/>
        <v>0</v>
      </c>
    </row>
    <row r="14" spans="1:9" x14ac:dyDescent="0.2">
      <c r="A14" s="99" t="s">
        <v>74</v>
      </c>
      <c r="B14" s="431"/>
      <c r="C14" s="153">
        <f>B14*96</f>
        <v>0</v>
      </c>
      <c r="D14" s="431"/>
      <c r="E14" s="153">
        <f>D14*96</f>
        <v>0</v>
      </c>
      <c r="F14" s="431"/>
      <c r="G14" s="153">
        <f>F14*96</f>
        <v>0</v>
      </c>
      <c r="H14" s="432">
        <f t="shared" si="0"/>
        <v>0</v>
      </c>
      <c r="I14" s="289">
        <f t="shared" si="1"/>
        <v>0</v>
      </c>
    </row>
    <row r="15" spans="1:9" x14ac:dyDescent="0.2">
      <c r="A15" s="99" t="s">
        <v>82</v>
      </c>
      <c r="B15" s="431"/>
      <c r="C15" s="153">
        <f>B15*192</f>
        <v>0</v>
      </c>
      <c r="D15" s="431"/>
      <c r="E15" s="153">
        <f>D15*192</f>
        <v>0</v>
      </c>
      <c r="F15" s="431"/>
      <c r="G15" s="153">
        <f>F15*192</f>
        <v>0</v>
      </c>
      <c r="H15" s="432">
        <f t="shared" si="0"/>
        <v>0</v>
      </c>
      <c r="I15" s="289">
        <f t="shared" si="1"/>
        <v>0</v>
      </c>
    </row>
    <row r="16" spans="1:9" x14ac:dyDescent="0.2">
      <c r="A16" s="99" t="s">
        <v>80</v>
      </c>
      <c r="B16" s="431"/>
      <c r="C16" s="153">
        <f>B16*200</f>
        <v>0</v>
      </c>
      <c r="D16" s="431"/>
      <c r="E16" s="153">
        <f>D16*200</f>
        <v>0</v>
      </c>
      <c r="F16" s="431"/>
      <c r="G16" s="153">
        <f>F16*200</f>
        <v>0</v>
      </c>
      <c r="H16" s="432">
        <f t="shared" si="0"/>
        <v>0</v>
      </c>
      <c r="I16" s="289">
        <f t="shared" si="1"/>
        <v>0</v>
      </c>
    </row>
    <row r="17" spans="1:9" x14ac:dyDescent="0.2">
      <c r="A17" s="99" t="s">
        <v>81</v>
      </c>
      <c r="B17" s="431"/>
      <c r="C17" s="153">
        <f>B17*192</f>
        <v>0</v>
      </c>
      <c r="D17" s="431"/>
      <c r="E17" s="153">
        <f>D17*192</f>
        <v>0</v>
      </c>
      <c r="F17" s="431"/>
      <c r="G17" s="153">
        <f>F17*192</f>
        <v>0</v>
      </c>
      <c r="H17" s="432">
        <f t="shared" si="0"/>
        <v>0</v>
      </c>
      <c r="I17" s="289">
        <f t="shared" si="1"/>
        <v>0</v>
      </c>
    </row>
    <row r="18" spans="1:9" x14ac:dyDescent="0.2">
      <c r="A18" s="235" t="s">
        <v>83</v>
      </c>
      <c r="B18" s="431"/>
      <c r="C18" s="153">
        <f>B18*64</f>
        <v>0</v>
      </c>
      <c r="D18" s="431"/>
      <c r="E18" s="153">
        <f>D18*64</f>
        <v>0</v>
      </c>
      <c r="F18" s="431"/>
      <c r="G18" s="153">
        <f>F18*64</f>
        <v>0</v>
      </c>
      <c r="H18" s="432">
        <f t="shared" si="0"/>
        <v>0</v>
      </c>
      <c r="I18" s="289">
        <f t="shared" si="1"/>
        <v>0</v>
      </c>
    </row>
    <row r="19" spans="1:9" ht="13.5" thickBot="1" x14ac:dyDescent="0.25">
      <c r="A19" s="154" t="s">
        <v>38</v>
      </c>
      <c r="B19" s="231">
        <f t="shared" ref="B19:I19" si="2">SUM(B8:B18)</f>
        <v>0</v>
      </c>
      <c r="C19" s="232">
        <f t="shared" si="2"/>
        <v>0</v>
      </c>
      <c r="D19" s="231">
        <f t="shared" si="2"/>
        <v>0</v>
      </c>
      <c r="E19" s="232">
        <f t="shared" si="2"/>
        <v>0</v>
      </c>
      <c r="F19" s="231">
        <f t="shared" si="2"/>
        <v>0</v>
      </c>
      <c r="G19" s="232">
        <f t="shared" si="2"/>
        <v>0</v>
      </c>
      <c r="H19" s="231">
        <f t="shared" si="2"/>
        <v>0</v>
      </c>
      <c r="I19" s="418">
        <f t="shared" si="2"/>
        <v>0</v>
      </c>
    </row>
    <row r="20" spans="1:9" ht="6" customHeight="1" thickBot="1" x14ac:dyDescent="0.25">
      <c r="A20" s="155"/>
      <c r="B20" s="156"/>
      <c r="C20" s="156"/>
      <c r="D20" s="156"/>
      <c r="E20" s="156"/>
      <c r="F20" s="156"/>
      <c r="G20" s="156"/>
      <c r="H20" s="156"/>
      <c r="I20" s="156"/>
    </row>
    <row r="21" spans="1:9" ht="13.5" thickBot="1" x14ac:dyDescent="0.25">
      <c r="A21" s="157" t="s">
        <v>123</v>
      </c>
      <c r="B21" s="1696"/>
      <c r="C21" s="1697"/>
      <c r="D21" s="1696"/>
      <c r="E21" s="1697"/>
      <c r="F21" s="1696"/>
      <c r="G21" s="1697"/>
      <c r="H21" s="1477">
        <f t="shared" ref="H21:H28" si="3">SUM(B21:G21)</f>
        <v>0</v>
      </c>
      <c r="I21" s="1698"/>
    </row>
    <row r="22" spans="1:9" x14ac:dyDescent="0.2">
      <c r="A22" s="233" t="s">
        <v>125</v>
      </c>
      <c r="B22" s="1544"/>
      <c r="C22" s="1545"/>
      <c r="D22" s="1544"/>
      <c r="E22" s="1545"/>
      <c r="F22" s="1544"/>
      <c r="G22" s="1545"/>
      <c r="H22" s="1473">
        <f t="shared" si="3"/>
        <v>0</v>
      </c>
      <c r="I22" s="1605"/>
    </row>
    <row r="23" spans="1:9" ht="25.5" x14ac:dyDescent="0.2">
      <c r="A23" s="172" t="s">
        <v>113</v>
      </c>
      <c r="B23" s="1456"/>
      <c r="C23" s="1457"/>
      <c r="D23" s="1456"/>
      <c r="E23" s="1457"/>
      <c r="F23" s="1456"/>
      <c r="G23" s="1457"/>
      <c r="H23" s="1479">
        <f t="shared" si="3"/>
        <v>0</v>
      </c>
      <c r="I23" s="1606"/>
    </row>
    <row r="24" spans="1:9" ht="25.5" x14ac:dyDescent="0.2">
      <c r="A24" s="172" t="s">
        <v>114</v>
      </c>
      <c r="B24" s="1456"/>
      <c r="C24" s="1457"/>
      <c r="D24" s="1456"/>
      <c r="E24" s="1457"/>
      <c r="F24" s="1456"/>
      <c r="G24" s="1457"/>
      <c r="H24" s="1479">
        <f t="shared" si="3"/>
        <v>0</v>
      </c>
      <c r="I24" s="1606"/>
    </row>
    <row r="25" spans="1:9" ht="25.5" x14ac:dyDescent="0.2">
      <c r="A25" s="172" t="s">
        <v>115</v>
      </c>
      <c r="B25" s="1456"/>
      <c r="C25" s="1457"/>
      <c r="D25" s="1456"/>
      <c r="E25" s="1457"/>
      <c r="F25" s="1456"/>
      <c r="G25" s="1457"/>
      <c r="H25" s="1479">
        <f t="shared" si="3"/>
        <v>0</v>
      </c>
      <c r="I25" s="1606"/>
    </row>
    <row r="26" spans="1:9" ht="25.5" x14ac:dyDescent="0.2">
      <c r="A26" s="100" t="s">
        <v>124</v>
      </c>
      <c r="B26" s="1456"/>
      <c r="C26" s="1457"/>
      <c r="D26" s="1456"/>
      <c r="E26" s="1457"/>
      <c r="F26" s="1456"/>
      <c r="G26" s="1457"/>
      <c r="H26" s="1479">
        <f t="shared" si="3"/>
        <v>0</v>
      </c>
      <c r="I26" s="1606"/>
    </row>
    <row r="27" spans="1:9" ht="25.5" x14ac:dyDescent="0.2">
      <c r="A27" s="172" t="s">
        <v>126</v>
      </c>
      <c r="B27" s="1456"/>
      <c r="C27" s="1457"/>
      <c r="D27" s="1456"/>
      <c r="E27" s="1457"/>
      <c r="F27" s="1456"/>
      <c r="G27" s="1457"/>
      <c r="H27" s="1479">
        <f t="shared" si="3"/>
        <v>0</v>
      </c>
      <c r="I27" s="1606"/>
    </row>
    <row r="28" spans="1:9" ht="13.5" thickBot="1" x14ac:dyDescent="0.25">
      <c r="A28" s="154" t="s">
        <v>72</v>
      </c>
      <c r="B28" s="1481">
        <f>SUM(B23:C27)</f>
        <v>0</v>
      </c>
      <c r="C28" s="1482"/>
      <c r="D28" s="1481">
        <f>SUM(D23:E27)</f>
        <v>0</v>
      </c>
      <c r="E28" s="1482"/>
      <c r="F28" s="1481">
        <f>SUM(F23:G27)</f>
        <v>0</v>
      </c>
      <c r="G28" s="1482"/>
      <c r="H28" s="1481">
        <f t="shared" si="3"/>
        <v>0</v>
      </c>
      <c r="I28" s="1482"/>
    </row>
    <row r="29" spans="1:9" ht="4.5" customHeight="1" thickBot="1" x14ac:dyDescent="0.25">
      <c r="A29" s="155"/>
      <c r="B29" s="156"/>
      <c r="C29" s="156"/>
      <c r="D29" s="156"/>
      <c r="E29" s="156"/>
      <c r="F29" s="156"/>
      <c r="G29" s="156"/>
      <c r="H29" s="156"/>
      <c r="I29" s="156"/>
    </row>
    <row r="30" spans="1:9" x14ac:dyDescent="0.2">
      <c r="A30" s="158" t="s">
        <v>88</v>
      </c>
      <c r="B30" s="1467" t="e">
        <f>B28/B4</f>
        <v>#DIV/0!</v>
      </c>
      <c r="C30" s="1468"/>
      <c r="D30" s="1467" t="e">
        <f>D28/D4</f>
        <v>#DIV/0!</v>
      </c>
      <c r="E30" s="1468"/>
      <c r="F30" s="1467" t="e">
        <f>F28/F4</f>
        <v>#DIV/0!</v>
      </c>
      <c r="G30" s="1468"/>
      <c r="H30" s="1611" t="e">
        <f>H28/H4</f>
        <v>#DIV/0!</v>
      </c>
      <c r="I30" s="1612"/>
    </row>
    <row r="31" spans="1:9" x14ac:dyDescent="0.2">
      <c r="A31" s="99" t="s">
        <v>89</v>
      </c>
      <c r="B31" s="1440">
        <f>B5-C19</f>
        <v>0</v>
      </c>
      <c r="C31" s="1441"/>
      <c r="D31" s="1440">
        <f>D5-E19</f>
        <v>0</v>
      </c>
      <c r="E31" s="1441"/>
      <c r="F31" s="1440">
        <f>F5-G19</f>
        <v>0</v>
      </c>
      <c r="G31" s="1441"/>
      <c r="H31" s="1465">
        <f>H5-I19</f>
        <v>0</v>
      </c>
      <c r="I31" s="1615"/>
    </row>
    <row r="32" spans="1:9" x14ac:dyDescent="0.2">
      <c r="A32" s="99" t="s">
        <v>92</v>
      </c>
      <c r="B32" s="1483">
        <f>B28-C19</f>
        <v>0</v>
      </c>
      <c r="C32" s="1484"/>
      <c r="D32" s="1483">
        <f>D28-E19</f>
        <v>0</v>
      </c>
      <c r="E32" s="1484"/>
      <c r="F32" s="1483">
        <f>F28-G19</f>
        <v>0</v>
      </c>
      <c r="G32" s="1484"/>
      <c r="H32" s="1469">
        <f>H28-I19</f>
        <v>0</v>
      </c>
      <c r="I32" s="1614"/>
    </row>
    <row r="33" spans="1:10" x14ac:dyDescent="0.2">
      <c r="A33" s="159" t="s">
        <v>108</v>
      </c>
      <c r="B33" s="1442" t="e">
        <f>(C19/B5)</f>
        <v>#DIV/0!</v>
      </c>
      <c r="C33" s="1443"/>
      <c r="D33" s="1442" t="e">
        <f>(E19/D5)</f>
        <v>#DIV/0!</v>
      </c>
      <c r="E33" s="1443"/>
      <c r="F33" s="1442" t="e">
        <f>(G19/F5)</f>
        <v>#DIV/0!</v>
      </c>
      <c r="G33" s="1443"/>
      <c r="H33" s="1475" t="e">
        <f>(I19/H5)</f>
        <v>#DIV/0!</v>
      </c>
      <c r="I33" s="1613"/>
    </row>
    <row r="34" spans="1:10" x14ac:dyDescent="0.2">
      <c r="A34" s="159" t="s">
        <v>90</v>
      </c>
      <c r="B34" s="1442" t="e">
        <f>C19/B28</f>
        <v>#DIV/0!</v>
      </c>
      <c r="C34" s="1443"/>
      <c r="D34" s="1442" t="e">
        <f>E19/D28</f>
        <v>#DIV/0!</v>
      </c>
      <c r="E34" s="1443"/>
      <c r="F34" s="1442" t="e">
        <f>G19/F28</f>
        <v>#DIV/0!</v>
      </c>
      <c r="G34" s="1443"/>
      <c r="H34" s="1475" t="e">
        <f>I19/H28</f>
        <v>#DIV/0!</v>
      </c>
      <c r="I34" s="1613"/>
    </row>
    <row r="35" spans="1:10" ht="13.5" thickBot="1" x14ac:dyDescent="0.25">
      <c r="A35" s="247" t="s">
        <v>91</v>
      </c>
      <c r="B35" s="1485" t="e">
        <f>(B28/B5)</f>
        <v>#DIV/0!</v>
      </c>
      <c r="C35" s="1486"/>
      <c r="D35" s="1485" t="e">
        <f>(D28/D5)</f>
        <v>#DIV/0!</v>
      </c>
      <c r="E35" s="1486"/>
      <c r="F35" s="1485" t="e">
        <f>(F28/F5)</f>
        <v>#DIV/0!</v>
      </c>
      <c r="G35" s="1486"/>
      <c r="H35" s="1454" t="e">
        <f>(H28/H5)</f>
        <v>#DIV/0!</v>
      </c>
      <c r="I35" s="1616"/>
    </row>
    <row r="36" spans="1:10" ht="6.75" customHeight="1" thickBot="1" x14ac:dyDescent="0.25">
      <c r="A36" s="161"/>
      <c r="B36" s="162"/>
      <c r="C36" s="162"/>
      <c r="D36" s="162"/>
      <c r="E36" s="162"/>
      <c r="F36" s="162"/>
      <c r="G36" s="162"/>
      <c r="H36" s="283"/>
      <c r="I36" s="283"/>
    </row>
    <row r="37" spans="1:10" s="279" customFormat="1" ht="25.5" x14ac:dyDescent="0.2">
      <c r="A37" s="277" t="s">
        <v>411</v>
      </c>
      <c r="B37" s="1598"/>
      <c r="C37" s="1599"/>
      <c r="D37" s="1598"/>
      <c r="E37" s="1599"/>
      <c r="F37" s="1598"/>
      <c r="G37" s="1599"/>
      <c r="H37" s="1507">
        <f>SUM(B37:G37)</f>
        <v>0</v>
      </c>
      <c r="I37" s="1508"/>
      <c r="J37"/>
    </row>
    <row r="38" spans="1:10" s="279" customFormat="1" ht="25.5" x14ac:dyDescent="0.2">
      <c r="A38" s="280" t="s">
        <v>412</v>
      </c>
      <c r="B38" s="1561"/>
      <c r="C38" s="1562"/>
      <c r="D38" s="1561"/>
      <c r="E38" s="1562"/>
      <c r="F38" s="1561"/>
      <c r="G38" s="1562"/>
      <c r="H38" s="1452">
        <f t="shared" ref="H38:H44" si="4">SUM(B38:G38)</f>
        <v>0</v>
      </c>
      <c r="I38" s="1453"/>
      <c r="J38"/>
    </row>
    <row r="39" spans="1:10" s="279" customFormat="1" ht="25.5" x14ac:dyDescent="0.2">
      <c r="A39" s="280" t="s">
        <v>413</v>
      </c>
      <c r="B39" s="1561"/>
      <c r="C39" s="1562"/>
      <c r="D39" s="1561"/>
      <c r="E39" s="1562"/>
      <c r="F39" s="1561"/>
      <c r="G39" s="1562"/>
      <c r="H39" s="1452">
        <f t="shared" si="4"/>
        <v>0</v>
      </c>
      <c r="I39" s="1453"/>
      <c r="J39"/>
    </row>
    <row r="40" spans="1:10" s="279" customFormat="1" x14ac:dyDescent="0.2">
      <c r="A40" s="104" t="s">
        <v>39</v>
      </c>
      <c r="B40" s="1450">
        <f>SUM(B37:C39)</f>
        <v>0</v>
      </c>
      <c r="C40" s="1451"/>
      <c r="D40" s="1450">
        <f>SUM(D37:E39)</f>
        <v>0</v>
      </c>
      <c r="E40" s="1451"/>
      <c r="F40" s="1450">
        <f>SUM(F37:G39)</f>
        <v>0</v>
      </c>
      <c r="G40" s="1451"/>
      <c r="H40" s="1462">
        <f t="shared" si="4"/>
        <v>0</v>
      </c>
      <c r="I40" s="1463"/>
      <c r="J40"/>
    </row>
    <row r="41" spans="1:10" s="279" customFormat="1" ht="25.5" x14ac:dyDescent="0.2">
      <c r="A41" s="280" t="s">
        <v>414</v>
      </c>
      <c r="B41" s="1561"/>
      <c r="C41" s="1562"/>
      <c r="D41" s="1561"/>
      <c r="E41" s="1562"/>
      <c r="F41" s="1561"/>
      <c r="G41" s="1562"/>
      <c r="H41" s="1452">
        <f t="shared" si="4"/>
        <v>0</v>
      </c>
      <c r="I41" s="1453"/>
      <c r="J41"/>
    </row>
    <row r="42" spans="1:10" s="279" customFormat="1" ht="25.5" x14ac:dyDescent="0.2">
      <c r="A42" s="280" t="s">
        <v>415</v>
      </c>
      <c r="B42" s="1561"/>
      <c r="C42" s="1562"/>
      <c r="D42" s="1561"/>
      <c r="E42" s="1562"/>
      <c r="F42" s="1561"/>
      <c r="G42" s="1562"/>
      <c r="H42" s="1452">
        <f t="shared" si="4"/>
        <v>0</v>
      </c>
      <c r="I42" s="1453"/>
      <c r="J42"/>
    </row>
    <row r="43" spans="1:10" s="279" customFormat="1" ht="25.5" x14ac:dyDescent="0.2">
      <c r="A43" s="280" t="s">
        <v>416</v>
      </c>
      <c r="B43" s="1561"/>
      <c r="C43" s="1562"/>
      <c r="D43" s="1561"/>
      <c r="E43" s="1562"/>
      <c r="F43" s="1561"/>
      <c r="G43" s="1562"/>
      <c r="H43" s="1452">
        <f t="shared" si="4"/>
        <v>0</v>
      </c>
      <c r="I43" s="1453"/>
      <c r="J43"/>
    </row>
    <row r="44" spans="1:10" s="279" customFormat="1" x14ac:dyDescent="0.2">
      <c r="A44" s="104" t="s">
        <v>40</v>
      </c>
      <c r="B44" s="1450">
        <f>SUM(B41:C43)</f>
        <v>0</v>
      </c>
      <c r="C44" s="1451"/>
      <c r="D44" s="1450">
        <f>SUM(D41:E43)</f>
        <v>0</v>
      </c>
      <c r="E44" s="1451"/>
      <c r="F44" s="1450">
        <f>SUM(F41:G43)</f>
        <v>0</v>
      </c>
      <c r="G44" s="1451"/>
      <c r="H44" s="1462">
        <f t="shared" si="4"/>
        <v>0</v>
      </c>
      <c r="I44" s="1463"/>
      <c r="J44"/>
    </row>
    <row r="45" spans="1:10" ht="12.75" customHeight="1" thickBot="1" x14ac:dyDescent="0.25">
      <c r="A45" s="164" t="s">
        <v>99</v>
      </c>
      <c r="B45" s="1448">
        <f>B40+B44</f>
        <v>0</v>
      </c>
      <c r="C45" s="1449"/>
      <c r="D45" s="1448">
        <f>D40+D44</f>
        <v>0</v>
      </c>
      <c r="E45" s="1449"/>
      <c r="F45" s="1448">
        <f>F40+F44</f>
        <v>0</v>
      </c>
      <c r="G45" s="1449"/>
      <c r="H45" s="1448">
        <f>SUM(B45:G45)</f>
        <v>0</v>
      </c>
      <c r="I45" s="1464"/>
    </row>
    <row r="46" spans="1:10" ht="5.25" customHeight="1" thickBot="1" x14ac:dyDescent="0.25">
      <c r="A46" s="165"/>
      <c r="B46" s="163"/>
      <c r="C46" s="163"/>
      <c r="D46" s="163"/>
      <c r="E46" s="163"/>
      <c r="F46" s="163"/>
      <c r="G46" s="163"/>
      <c r="H46" s="156"/>
      <c r="I46" s="156"/>
    </row>
    <row r="47" spans="1:10" ht="25.5" x14ac:dyDescent="0.2">
      <c r="A47" s="166" t="s">
        <v>104</v>
      </c>
      <c r="B47" s="1559"/>
      <c r="C47" s="1560"/>
      <c r="D47" s="1559"/>
      <c r="E47" s="1560"/>
      <c r="F47" s="1559"/>
      <c r="G47" s="1560"/>
      <c r="H47" s="1617">
        <f>SUM(B47:G47)</f>
        <v>0</v>
      </c>
      <c r="I47" s="1618"/>
    </row>
    <row r="48" spans="1:10" s="279" customFormat="1" x14ac:dyDescent="0.2">
      <c r="A48" s="256" t="s">
        <v>153</v>
      </c>
      <c r="B48" s="1567"/>
      <c r="C48" s="1568"/>
      <c r="D48" s="1567"/>
      <c r="E48" s="1568"/>
      <c r="F48" s="1567"/>
      <c r="G48" s="1568"/>
      <c r="H48" s="1583">
        <f t="shared" ref="H48:H58" si="5">SUM(B48:G48)</f>
        <v>0</v>
      </c>
      <c r="I48" s="1695"/>
      <c r="J48"/>
    </row>
    <row r="49" spans="1:11" s="279" customFormat="1" x14ac:dyDescent="0.2">
      <c r="A49" s="256" t="s">
        <v>138</v>
      </c>
      <c r="B49" s="1567"/>
      <c r="C49" s="1568"/>
      <c r="D49" s="1567"/>
      <c r="E49" s="1568"/>
      <c r="F49" s="1567"/>
      <c r="G49" s="1568"/>
      <c r="H49" s="1583">
        <f t="shared" si="5"/>
        <v>0</v>
      </c>
      <c r="I49" s="1695"/>
      <c r="J49"/>
    </row>
    <row r="50" spans="1:11" s="279" customFormat="1" x14ac:dyDescent="0.2">
      <c r="A50" s="257" t="s">
        <v>154</v>
      </c>
      <c r="B50" s="1569">
        <f>SUM(B48:C49)</f>
        <v>0</v>
      </c>
      <c r="C50" s="1570"/>
      <c r="D50" s="1569">
        <f>SUM(D48:E49)</f>
        <v>0</v>
      </c>
      <c r="E50" s="1570"/>
      <c r="F50" s="1569">
        <f>SUM(F48:G49)</f>
        <v>0</v>
      </c>
      <c r="G50" s="1570"/>
      <c r="H50" s="1589">
        <f>SUM(B50:G50)</f>
        <v>0</v>
      </c>
      <c r="I50" s="1590"/>
      <c r="J50"/>
    </row>
    <row r="51" spans="1:11" s="279" customFormat="1" x14ac:dyDescent="0.2">
      <c r="A51" s="256" t="s">
        <v>140</v>
      </c>
      <c r="B51" s="1563"/>
      <c r="C51" s="1564"/>
      <c r="D51" s="1563"/>
      <c r="E51" s="1564"/>
      <c r="F51" s="1563"/>
      <c r="G51" s="1564"/>
      <c r="H51" s="1583">
        <f t="shared" si="5"/>
        <v>0</v>
      </c>
      <c r="I51" s="1695"/>
      <c r="J51"/>
    </row>
    <row r="52" spans="1:11" s="279" customFormat="1" x14ac:dyDescent="0.2">
      <c r="A52" s="256" t="s">
        <v>141</v>
      </c>
      <c r="B52" s="1567"/>
      <c r="C52" s="1568"/>
      <c r="D52" s="1567"/>
      <c r="E52" s="1568"/>
      <c r="F52" s="1567"/>
      <c r="G52" s="1568"/>
      <c r="H52" s="1583">
        <f>SUM(B52:G52)</f>
        <v>0</v>
      </c>
      <c r="I52" s="1695"/>
      <c r="J52"/>
    </row>
    <row r="53" spans="1:11" s="279" customFormat="1" x14ac:dyDescent="0.2">
      <c r="A53" s="257" t="s">
        <v>142</v>
      </c>
      <c r="B53" s="1569">
        <f>SUM(B51:C52)</f>
        <v>0</v>
      </c>
      <c r="C53" s="1570"/>
      <c r="D53" s="1569">
        <f>SUM(D51:E52)</f>
        <v>0</v>
      </c>
      <c r="E53" s="1570"/>
      <c r="F53" s="1569">
        <f>SUM(F51:G52)</f>
        <v>0</v>
      </c>
      <c r="G53" s="1570"/>
      <c r="H53" s="1589">
        <f>SUM(B53:G53)</f>
        <v>0</v>
      </c>
      <c r="I53" s="1590"/>
      <c r="J53"/>
    </row>
    <row r="54" spans="1:11" x14ac:dyDescent="0.2">
      <c r="A54" s="260" t="s">
        <v>102</v>
      </c>
      <c r="B54" s="1583">
        <f>B50+B53+B55+B56+B57</f>
        <v>0</v>
      </c>
      <c r="C54" s="1694"/>
      <c r="D54" s="1583">
        <f>D50+D53+D55+D56+D57</f>
        <v>0</v>
      </c>
      <c r="E54" s="1694"/>
      <c r="F54" s="1583">
        <f>F50+F53+F55+F56+F57</f>
        <v>0</v>
      </c>
      <c r="G54" s="1694"/>
      <c r="H54" s="1583">
        <f>SUM(B54:G54)</f>
        <v>0</v>
      </c>
      <c r="I54" s="1695"/>
    </row>
    <row r="55" spans="1:11" x14ac:dyDescent="0.2">
      <c r="A55" s="169" t="s">
        <v>100</v>
      </c>
      <c r="B55" s="1571"/>
      <c r="C55" s="1572"/>
      <c r="D55" s="1571"/>
      <c r="E55" s="1572"/>
      <c r="F55" s="1571"/>
      <c r="G55" s="1572"/>
      <c r="H55" s="1589">
        <f>SUM(B55:G55)</f>
        <v>0</v>
      </c>
      <c r="I55" s="1590"/>
      <c r="K55" s="287"/>
    </row>
    <row r="56" spans="1:11" x14ac:dyDescent="0.2">
      <c r="A56" s="169" t="s">
        <v>101</v>
      </c>
      <c r="B56" s="1595"/>
      <c r="C56" s="1596"/>
      <c r="D56" s="1595"/>
      <c r="E56" s="1596"/>
      <c r="F56" s="1595"/>
      <c r="G56" s="1596"/>
      <c r="H56" s="1589">
        <f t="shared" si="5"/>
        <v>0</v>
      </c>
      <c r="I56" s="1590"/>
    </row>
    <row r="57" spans="1:11" x14ac:dyDescent="0.2">
      <c r="A57" s="169" t="s">
        <v>103</v>
      </c>
      <c r="B57" s="1569"/>
      <c r="C57" s="1570"/>
      <c r="D57" s="1569"/>
      <c r="E57" s="1570"/>
      <c r="F57" s="1569"/>
      <c r="G57" s="1570"/>
      <c r="H57" s="1589">
        <f t="shared" si="5"/>
        <v>0</v>
      </c>
      <c r="I57" s="1590"/>
    </row>
    <row r="58" spans="1:11" ht="13.5" thickBot="1" x14ac:dyDescent="0.25">
      <c r="A58" s="113" t="s">
        <v>47</v>
      </c>
      <c r="B58" s="1690"/>
      <c r="C58" s="1691"/>
      <c r="D58" s="1690"/>
      <c r="E58" s="1691"/>
      <c r="F58" s="1690"/>
      <c r="G58" s="1691"/>
      <c r="H58" s="1692">
        <f t="shared" si="5"/>
        <v>0</v>
      </c>
      <c r="I58" s="1693"/>
    </row>
    <row r="59" spans="1:11" ht="3.75" customHeight="1" thickBot="1" x14ac:dyDescent="0.25">
      <c r="A59" s="87"/>
      <c r="B59" s="170"/>
      <c r="C59" s="170"/>
      <c r="D59" s="170"/>
      <c r="E59" s="170"/>
      <c r="F59" s="170"/>
      <c r="G59" s="170"/>
      <c r="H59" s="284"/>
      <c r="I59" s="284"/>
    </row>
    <row r="60" spans="1:11" ht="13.5" thickBot="1" x14ac:dyDescent="0.25">
      <c r="A60" s="171" t="s">
        <v>111</v>
      </c>
      <c r="B60" s="1575" t="e">
        <f>B47/B4</f>
        <v>#DIV/0!</v>
      </c>
      <c r="C60" s="1576"/>
      <c r="D60" s="1575" t="e">
        <f>D47/D4</f>
        <v>#DIV/0!</v>
      </c>
      <c r="E60" s="1576"/>
      <c r="F60" s="1575" t="e">
        <f>F47/F4</f>
        <v>#DIV/0!</v>
      </c>
      <c r="G60" s="1576"/>
      <c r="H60" s="1587" t="e">
        <f>H47/H4</f>
        <v>#DIV/0!</v>
      </c>
      <c r="I60" s="1588"/>
    </row>
    <row r="61" spans="1:11" ht="5.25" customHeight="1" thickBot="1" x14ac:dyDescent="0.25">
      <c r="A61" s="87"/>
      <c r="B61" s="170"/>
      <c r="C61" s="170"/>
      <c r="D61" s="170"/>
      <c r="E61" s="170"/>
      <c r="F61" s="170"/>
      <c r="G61" s="170"/>
      <c r="H61" s="284"/>
      <c r="I61" s="284"/>
    </row>
    <row r="62" spans="1:11" x14ac:dyDescent="0.2">
      <c r="A62" s="261" t="s">
        <v>270</v>
      </c>
      <c r="B62" s="1417"/>
      <c r="C62" s="1577"/>
      <c r="D62" s="1417"/>
      <c r="E62" s="1577"/>
      <c r="F62" s="1417"/>
      <c r="G62" s="1577"/>
      <c r="H62" s="1591">
        <f>SUM(B62:G62)</f>
        <v>0</v>
      </c>
      <c r="I62" s="1592"/>
    </row>
    <row r="63" spans="1:11" x14ac:dyDescent="0.2">
      <c r="A63" s="168" t="s">
        <v>105</v>
      </c>
      <c r="B63" s="1573"/>
      <c r="C63" s="1574"/>
      <c r="D63" s="1573"/>
      <c r="E63" s="1574"/>
      <c r="F63" s="1573"/>
      <c r="G63" s="1574"/>
      <c r="H63" s="1581">
        <f>SUM(B63:G63)</f>
        <v>0</v>
      </c>
      <c r="I63" s="1582"/>
    </row>
    <row r="64" spans="1:11" x14ac:dyDescent="0.2">
      <c r="A64" s="168" t="s">
        <v>29</v>
      </c>
      <c r="B64" s="1578"/>
      <c r="C64" s="1579"/>
      <c r="D64" s="1578"/>
      <c r="E64" s="1579"/>
      <c r="F64" s="1578"/>
      <c r="G64" s="1579"/>
      <c r="H64" s="1581">
        <f>SUM(B64:G64)</f>
        <v>0</v>
      </c>
      <c r="I64" s="1582"/>
    </row>
    <row r="65" spans="1:9" x14ac:dyDescent="0.2">
      <c r="A65" s="168" t="s">
        <v>106</v>
      </c>
      <c r="B65" s="1578"/>
      <c r="C65" s="1579"/>
      <c r="D65" s="1578"/>
      <c r="E65" s="1579"/>
      <c r="F65" s="1578"/>
      <c r="G65" s="1579"/>
      <c r="H65" s="1581">
        <f>SUM(B65:G65)</f>
        <v>0</v>
      </c>
      <c r="I65" s="1582"/>
    </row>
    <row r="66" spans="1:9" x14ac:dyDescent="0.2">
      <c r="A66" s="99" t="s">
        <v>121</v>
      </c>
      <c r="B66" s="1578"/>
      <c r="C66" s="1579"/>
      <c r="D66" s="1578"/>
      <c r="E66" s="1579"/>
      <c r="F66" s="1578"/>
      <c r="G66" s="1579"/>
      <c r="H66" s="1581">
        <f>SUM(B66:G66)</f>
        <v>0</v>
      </c>
      <c r="I66" s="1582"/>
    </row>
    <row r="67" spans="1:9" ht="13.5" thickBot="1" x14ac:dyDescent="0.25">
      <c r="A67" s="154" t="s">
        <v>107</v>
      </c>
      <c r="B67" s="1528">
        <f>SUM(B62:B66)</f>
        <v>0</v>
      </c>
      <c r="C67" s="1529"/>
      <c r="D67" s="1528">
        <f>SUM(D62:D66)</f>
        <v>0</v>
      </c>
      <c r="E67" s="1529"/>
      <c r="F67" s="1528">
        <f>SUM(F62:F66)</f>
        <v>0</v>
      </c>
      <c r="G67" s="1529"/>
      <c r="H67" s="1528">
        <f>SUM(H62:H66)</f>
        <v>0</v>
      </c>
      <c r="I67" s="1580"/>
    </row>
  </sheetData>
  <mergeCells count="189">
    <mergeCell ref="F1:G2"/>
    <mergeCell ref="F3:G3"/>
    <mergeCell ref="D3:E3"/>
    <mergeCell ref="H24:I24"/>
    <mergeCell ref="H5:I5"/>
    <mergeCell ref="H1:I2"/>
    <mergeCell ref="H23:I23"/>
    <mergeCell ref="H3:I3"/>
    <mergeCell ref="H22:I22"/>
    <mergeCell ref="H21:I21"/>
    <mergeCell ref="H6:I6"/>
    <mergeCell ref="B23:C23"/>
    <mergeCell ref="D23:E23"/>
    <mergeCell ref="B24:C24"/>
    <mergeCell ref="H4:I4"/>
    <mergeCell ref="D6:E6"/>
    <mergeCell ref="D5:E5"/>
    <mergeCell ref="F5:G5"/>
    <mergeCell ref="F6:G6"/>
    <mergeCell ref="D24:E24"/>
    <mergeCell ref="F21:G21"/>
    <mergeCell ref="B34:C34"/>
    <mergeCell ref="B32:C32"/>
    <mergeCell ref="B21:C21"/>
    <mergeCell ref="D21:E21"/>
    <mergeCell ref="D32:E32"/>
    <mergeCell ref="F4:G4"/>
    <mergeCell ref="D4:E4"/>
    <mergeCell ref="B26:C26"/>
    <mergeCell ref="B25:C25"/>
    <mergeCell ref="B31:C31"/>
    <mergeCell ref="F30:G30"/>
    <mergeCell ref="D26:E26"/>
    <mergeCell ref="B28:C28"/>
    <mergeCell ref="F28:G28"/>
    <mergeCell ref="F23:G23"/>
    <mergeCell ref="B30:C30"/>
    <mergeCell ref="D30:E30"/>
    <mergeCell ref="B27:C27"/>
    <mergeCell ref="D28:E28"/>
    <mergeCell ref="D27:E27"/>
    <mergeCell ref="F24:G24"/>
    <mergeCell ref="F26:G26"/>
    <mergeCell ref="F31:G31"/>
    <mergeCell ref="F22:G22"/>
    <mergeCell ref="A1:A2"/>
    <mergeCell ref="B1:C2"/>
    <mergeCell ref="D1:E2"/>
    <mergeCell ref="B22:C22"/>
    <mergeCell ref="D22:E22"/>
    <mergeCell ref="B3:C3"/>
    <mergeCell ref="B6:C6"/>
    <mergeCell ref="B5:C5"/>
    <mergeCell ref="B4:C4"/>
    <mergeCell ref="H25:I25"/>
    <mergeCell ref="F25:G25"/>
    <mergeCell ref="D31:E31"/>
    <mergeCell ref="H31:I31"/>
    <mergeCell ref="H26:I26"/>
    <mergeCell ref="D25:E25"/>
    <mergeCell ref="H28:I28"/>
    <mergeCell ref="H27:I27"/>
    <mergeCell ref="H30:I30"/>
    <mergeCell ref="F27:G27"/>
    <mergeCell ref="H32:I32"/>
    <mergeCell ref="F34:G34"/>
    <mergeCell ref="F37:G37"/>
    <mergeCell ref="F33:G33"/>
    <mergeCell ref="F32:G32"/>
    <mergeCell ref="H34:I34"/>
    <mergeCell ref="H35:I35"/>
    <mergeCell ref="H37:I37"/>
    <mergeCell ref="F38:G38"/>
    <mergeCell ref="H33:I33"/>
    <mergeCell ref="D35:E35"/>
    <mergeCell ref="F35:G35"/>
    <mergeCell ref="B43:C43"/>
    <mergeCell ref="D43:E43"/>
    <mergeCell ref="B35:C35"/>
    <mergeCell ref="D37:E37"/>
    <mergeCell ref="D41:E41"/>
    <mergeCell ref="D42:E42"/>
    <mergeCell ref="B40:C40"/>
    <mergeCell ref="D38:E38"/>
    <mergeCell ref="D34:E34"/>
    <mergeCell ref="B33:C33"/>
    <mergeCell ref="D33:E33"/>
    <mergeCell ref="F42:G42"/>
    <mergeCell ref="H41:I41"/>
    <mergeCell ref="F39:G39"/>
    <mergeCell ref="F40:G40"/>
    <mergeCell ref="H40:I40"/>
    <mergeCell ref="F44:G44"/>
    <mergeCell ref="D44:E44"/>
    <mergeCell ref="H44:I44"/>
    <mergeCell ref="H43:I43"/>
    <mergeCell ref="H39:I39"/>
    <mergeCell ref="F43:G43"/>
    <mergeCell ref="B48:C48"/>
    <mergeCell ref="B50:C50"/>
    <mergeCell ref="D48:E48"/>
    <mergeCell ref="B49:C49"/>
    <mergeCell ref="D49:E49"/>
    <mergeCell ref="H48:I48"/>
    <mergeCell ref="F48:G48"/>
    <mergeCell ref="B39:C39"/>
    <mergeCell ref="B37:C37"/>
    <mergeCell ref="B42:C42"/>
    <mergeCell ref="B38:C38"/>
    <mergeCell ref="D40:E40"/>
    <mergeCell ref="F41:G41"/>
    <mergeCell ref="B41:C41"/>
    <mergeCell ref="D39:E39"/>
    <mergeCell ref="H38:I38"/>
    <mergeCell ref="F47:G47"/>
    <mergeCell ref="B45:C45"/>
    <mergeCell ref="D45:E45"/>
    <mergeCell ref="B47:C47"/>
    <mergeCell ref="D47:E47"/>
    <mergeCell ref="F45:G45"/>
    <mergeCell ref="H42:I42"/>
    <mergeCell ref="B44:C44"/>
    <mergeCell ref="H53:I53"/>
    <mergeCell ref="D54:E54"/>
    <mergeCell ref="D55:E55"/>
    <mergeCell ref="F49:G49"/>
    <mergeCell ref="H45:I45"/>
    <mergeCell ref="H49:I49"/>
    <mergeCell ref="H47:I47"/>
    <mergeCell ref="H55:I55"/>
    <mergeCell ref="F55:G55"/>
    <mergeCell ref="F51:G51"/>
    <mergeCell ref="F52:G52"/>
    <mergeCell ref="H54:I54"/>
    <mergeCell ref="H52:I52"/>
    <mergeCell ref="H50:I50"/>
    <mergeCell ref="F50:G50"/>
    <mergeCell ref="H51:I51"/>
    <mergeCell ref="D50:E50"/>
    <mergeCell ref="B52:C52"/>
    <mergeCell ref="B53:C53"/>
    <mergeCell ref="D52:E52"/>
    <mergeCell ref="B54:C54"/>
    <mergeCell ref="B55:C55"/>
    <mergeCell ref="B51:C51"/>
    <mergeCell ref="D51:E51"/>
    <mergeCell ref="F53:G53"/>
    <mergeCell ref="F54:G54"/>
    <mergeCell ref="D53:E53"/>
    <mergeCell ref="H56:I56"/>
    <mergeCell ref="F56:G56"/>
    <mergeCell ref="F58:G58"/>
    <mergeCell ref="F57:G57"/>
    <mergeCell ref="H64:I64"/>
    <mergeCell ref="H65:I65"/>
    <mergeCell ref="B62:C62"/>
    <mergeCell ref="H67:I67"/>
    <mergeCell ref="H63:I63"/>
    <mergeCell ref="F62:G62"/>
    <mergeCell ref="H58:I58"/>
    <mergeCell ref="H62:I62"/>
    <mergeCell ref="F64:G64"/>
    <mergeCell ref="F65:G65"/>
    <mergeCell ref="B56:C56"/>
    <mergeCell ref="B63:C63"/>
    <mergeCell ref="F63:G63"/>
    <mergeCell ref="D63:E63"/>
    <mergeCell ref="B60:C60"/>
    <mergeCell ref="D62:E62"/>
    <mergeCell ref="D58:E58"/>
    <mergeCell ref="D56:E56"/>
    <mergeCell ref="B57:C57"/>
    <mergeCell ref="B58:C58"/>
    <mergeCell ref="B65:C65"/>
    <mergeCell ref="D65:E65"/>
    <mergeCell ref="B66:C66"/>
    <mergeCell ref="B67:C67"/>
    <mergeCell ref="B64:C64"/>
    <mergeCell ref="D67:E67"/>
    <mergeCell ref="D64:E64"/>
    <mergeCell ref="H57:I57"/>
    <mergeCell ref="H60:I60"/>
    <mergeCell ref="F60:G60"/>
    <mergeCell ref="D60:E60"/>
    <mergeCell ref="D57:E57"/>
    <mergeCell ref="F67:G67"/>
    <mergeCell ref="D66:E66"/>
    <mergeCell ref="F66:G66"/>
    <mergeCell ref="H66:I66"/>
  </mergeCells>
  <phoneticPr fontId="0" type="noConversion"/>
  <printOptions horizontalCentered="1" verticalCentered="1"/>
  <pageMargins left="0" right="0" top="0" bottom="0" header="0" footer="0"/>
  <pageSetup paperSize="8" scale="83" orientation="landscape" r:id="rId1"/>
  <headerFooter alignWithMargins="0">
    <oddHeader>&amp;CIGAENR cartographie Université de Lorraine&amp;R&amp;"Arial,Gras"&amp;8&amp;A</oddHeader>
    <oddFooter>&amp;RUL / DAPEQ / le 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2">
    <pageSetUpPr fitToPage="1"/>
  </sheetPr>
  <dimension ref="A1:O63"/>
  <sheetViews>
    <sheetView workbookViewId="0">
      <selection activeCell="B7" sqref="B1:K65536"/>
    </sheetView>
  </sheetViews>
  <sheetFormatPr baseColWidth="10" defaultColWidth="11.42578125" defaultRowHeight="12.75" x14ac:dyDescent="0.2"/>
  <cols>
    <col min="1" max="1" width="40.140625" customWidth="1"/>
    <col min="2" max="2" width="11.85546875" bestFit="1" customWidth="1"/>
    <col min="3" max="3" width="8.28515625" customWidth="1"/>
    <col min="4" max="4" width="10.7109375" customWidth="1"/>
    <col min="5" max="7" width="8.28515625" customWidth="1"/>
    <col min="8" max="8" width="8.140625" customWidth="1"/>
    <col min="9" max="9" width="8.28515625" customWidth="1"/>
    <col min="10" max="10" width="10.5703125" bestFit="1" customWidth="1"/>
    <col min="11" max="11" width="8.28515625" customWidth="1"/>
    <col min="12" max="12" width="10.5703125" bestFit="1" customWidth="1"/>
    <col min="13" max="13" width="8.28515625" customWidth="1"/>
    <col min="14" max="14" width="3" customWidth="1"/>
  </cols>
  <sheetData>
    <row r="1" spans="1:15" ht="12.75" customHeight="1" x14ac:dyDescent="0.2">
      <c r="A1" s="1720" t="s">
        <v>112</v>
      </c>
      <c r="B1" s="1722" t="s">
        <v>128</v>
      </c>
      <c r="C1" s="1549"/>
      <c r="D1" s="1722" t="s">
        <v>127</v>
      </c>
      <c r="E1" s="1723"/>
      <c r="F1" s="249"/>
      <c r="G1" s="249"/>
      <c r="H1" s="1722" t="s">
        <v>130</v>
      </c>
      <c r="I1" s="1549"/>
      <c r="J1" s="1722" t="s">
        <v>129</v>
      </c>
      <c r="K1" s="1549"/>
      <c r="L1" s="1726" t="s">
        <v>136</v>
      </c>
      <c r="M1" s="1727"/>
      <c r="N1" s="51"/>
      <c r="O1" s="51"/>
    </row>
    <row r="2" spans="1:15" ht="48.75" customHeight="1" thickBot="1" x14ac:dyDescent="0.25">
      <c r="A2" s="1721"/>
      <c r="B2" s="1550"/>
      <c r="C2" s="1551"/>
      <c r="D2" s="1724"/>
      <c r="E2" s="1725"/>
      <c r="F2" s="250"/>
      <c r="G2" s="250"/>
      <c r="H2" s="1550"/>
      <c r="I2" s="1551"/>
      <c r="J2" s="1550"/>
      <c r="K2" s="1551"/>
      <c r="L2" s="1728"/>
      <c r="M2" s="1729"/>
      <c r="N2" s="51"/>
      <c r="O2" s="51"/>
    </row>
    <row r="3" spans="1:15" x14ac:dyDescent="0.2">
      <c r="A3" s="234" t="s">
        <v>152</v>
      </c>
      <c r="B3" s="1602" t="s">
        <v>132</v>
      </c>
      <c r="C3" s="1603"/>
      <c r="D3" s="1602" t="s">
        <v>131</v>
      </c>
      <c r="E3" s="1603"/>
      <c r="F3" s="248"/>
      <c r="G3" s="248"/>
      <c r="H3" s="1602" t="s">
        <v>134</v>
      </c>
      <c r="I3" s="1603"/>
      <c r="J3" s="1602" t="s">
        <v>133</v>
      </c>
      <c r="K3" s="1603"/>
      <c r="L3" s="1602" t="s">
        <v>135</v>
      </c>
      <c r="M3" s="1603"/>
      <c r="N3" s="51"/>
      <c r="O3" s="51"/>
    </row>
    <row r="4" spans="1:15" x14ac:dyDescent="0.2">
      <c r="A4" s="145" t="s">
        <v>85</v>
      </c>
      <c r="B4" s="1497"/>
      <c r="C4" s="1498"/>
      <c r="D4" s="1497"/>
      <c r="E4" s="1498"/>
      <c r="F4" s="1497"/>
      <c r="G4" s="1498"/>
      <c r="H4" s="1497"/>
      <c r="I4" s="1498"/>
      <c r="J4" s="1497"/>
      <c r="K4" s="1498"/>
      <c r="L4" s="1497">
        <f>SUM(B4:K4)</f>
        <v>0</v>
      </c>
      <c r="M4" s="1498"/>
      <c r="N4" s="51"/>
      <c r="O4" s="51"/>
    </row>
    <row r="5" spans="1:15" x14ac:dyDescent="0.2">
      <c r="A5" s="145" t="s">
        <v>73</v>
      </c>
      <c r="B5" s="1600"/>
      <c r="C5" s="1601"/>
      <c r="D5" s="1600"/>
      <c r="E5" s="1601"/>
      <c r="F5" s="1600"/>
      <c r="G5" s="1601"/>
      <c r="H5" s="1600"/>
      <c r="I5" s="1601"/>
      <c r="J5" s="1600"/>
      <c r="K5" s="1601"/>
      <c r="L5" s="1600">
        <f>SUM(B5:K5)</f>
        <v>0</v>
      </c>
      <c r="M5" s="1601"/>
      <c r="N5" s="51"/>
      <c r="O5" s="51"/>
    </row>
    <row r="6" spans="1:15" ht="13.5" thickBot="1" x14ac:dyDescent="0.25">
      <c r="A6" s="146" t="s">
        <v>87</v>
      </c>
      <c r="B6" s="1471" t="e">
        <f>B5/B4</f>
        <v>#DIV/0!</v>
      </c>
      <c r="C6" s="1472"/>
      <c r="D6" s="1471" t="e">
        <f>D5/D4</f>
        <v>#DIV/0!</v>
      </c>
      <c r="E6" s="1472"/>
      <c r="F6" s="1471" t="e">
        <f>F5/F4</f>
        <v>#DIV/0!</v>
      </c>
      <c r="G6" s="1472"/>
      <c r="H6" s="1471" t="e">
        <f>H5/H4</f>
        <v>#DIV/0!</v>
      </c>
      <c r="I6" s="1472"/>
      <c r="J6" s="1471" t="e">
        <f>J5/J4</f>
        <v>#DIV/0!</v>
      </c>
      <c r="K6" s="1472"/>
      <c r="L6" s="1471" t="e">
        <f>L5/L4</f>
        <v>#DIV/0!</v>
      </c>
      <c r="M6" s="1472"/>
      <c r="N6" s="51"/>
      <c r="O6" s="51"/>
    </row>
    <row r="7" spans="1:15" ht="13.5" thickBot="1" x14ac:dyDescent="0.25">
      <c r="A7" s="147"/>
      <c r="B7" s="148" t="s">
        <v>34</v>
      </c>
      <c r="C7" s="149" t="s">
        <v>84</v>
      </c>
      <c r="D7" s="148" t="s">
        <v>34</v>
      </c>
      <c r="E7" s="149" t="s">
        <v>84</v>
      </c>
      <c r="F7" s="148" t="s">
        <v>34</v>
      </c>
      <c r="G7" s="149" t="s">
        <v>84</v>
      </c>
      <c r="H7" s="148" t="s">
        <v>34</v>
      </c>
      <c r="I7" s="149" t="s">
        <v>84</v>
      </c>
      <c r="J7" s="148" t="s">
        <v>34</v>
      </c>
      <c r="K7" s="149" t="s">
        <v>84</v>
      </c>
      <c r="L7" s="148" t="s">
        <v>34</v>
      </c>
      <c r="M7" s="149" t="s">
        <v>84</v>
      </c>
      <c r="N7" s="51"/>
      <c r="O7" s="51"/>
    </row>
    <row r="8" spans="1:15" x14ac:dyDescent="0.2">
      <c r="A8" s="98" t="s">
        <v>76</v>
      </c>
      <c r="B8" s="150"/>
      <c r="C8" s="151"/>
      <c r="D8" s="150"/>
      <c r="E8" s="151"/>
      <c r="F8" s="150"/>
      <c r="G8" s="151"/>
      <c r="H8" s="150"/>
      <c r="I8" s="151"/>
      <c r="J8" s="150"/>
      <c r="K8" s="151"/>
      <c r="L8" s="150">
        <f>SUM(B8,D8,F8,H8,J8)</f>
        <v>0</v>
      </c>
      <c r="M8" s="151">
        <f>SUM(C8,E8,G8,I8,K8)</f>
        <v>0</v>
      </c>
      <c r="N8" s="51"/>
      <c r="O8" s="51"/>
    </row>
    <row r="9" spans="1:15" x14ac:dyDescent="0.2">
      <c r="A9" s="99" t="s">
        <v>75</v>
      </c>
      <c r="B9" s="152"/>
      <c r="C9" s="153"/>
      <c r="D9" s="152"/>
      <c r="E9" s="153"/>
      <c r="F9" s="152"/>
      <c r="G9" s="153"/>
      <c r="H9" s="152"/>
      <c r="I9" s="153"/>
      <c r="J9" s="152"/>
      <c r="K9" s="153"/>
      <c r="L9" s="152">
        <f t="shared" ref="L9:L18" si="0">SUM(B9,D9,F9,H9,J9)</f>
        <v>0</v>
      </c>
      <c r="M9" s="153">
        <f t="shared" ref="M9:M18" si="1">SUM(C9,E9,G9,I9,K9)</f>
        <v>0</v>
      </c>
      <c r="N9" s="51"/>
      <c r="O9" s="51"/>
    </row>
    <row r="10" spans="1:15" x14ac:dyDescent="0.2">
      <c r="A10" s="99" t="s">
        <v>77</v>
      </c>
      <c r="B10" s="152"/>
      <c r="C10" s="153"/>
      <c r="D10" s="152"/>
      <c r="E10" s="153"/>
      <c r="F10" s="152"/>
      <c r="G10" s="153"/>
      <c r="H10" s="152"/>
      <c r="I10" s="153"/>
      <c r="J10" s="152"/>
      <c r="K10" s="153"/>
      <c r="L10" s="152">
        <f t="shared" si="0"/>
        <v>0</v>
      </c>
      <c r="M10" s="153">
        <f t="shared" si="1"/>
        <v>0</v>
      </c>
      <c r="N10" s="51"/>
      <c r="O10" s="51"/>
    </row>
    <row r="11" spans="1:15" x14ac:dyDescent="0.2">
      <c r="A11" s="99" t="s">
        <v>78</v>
      </c>
      <c r="B11" s="152"/>
      <c r="C11" s="153"/>
      <c r="D11" s="152"/>
      <c r="E11" s="153"/>
      <c r="F11" s="152"/>
      <c r="G11" s="153"/>
      <c r="H11" s="152"/>
      <c r="I11" s="153"/>
      <c r="J11" s="152"/>
      <c r="K11" s="153"/>
      <c r="L11" s="152">
        <f t="shared" si="0"/>
        <v>0</v>
      </c>
      <c r="M11" s="153">
        <f t="shared" si="1"/>
        <v>0</v>
      </c>
      <c r="N11" s="51"/>
      <c r="O11" s="51"/>
    </row>
    <row r="12" spans="1:15" x14ac:dyDescent="0.2">
      <c r="A12" s="99" t="s">
        <v>79</v>
      </c>
      <c r="B12" s="152"/>
      <c r="C12" s="153"/>
      <c r="D12" s="152"/>
      <c r="E12" s="153"/>
      <c r="F12" s="152"/>
      <c r="G12" s="153"/>
      <c r="H12" s="152"/>
      <c r="I12" s="153"/>
      <c r="J12" s="152"/>
      <c r="K12" s="153"/>
      <c r="L12" s="152">
        <f t="shared" si="0"/>
        <v>0</v>
      </c>
      <c r="M12" s="153">
        <f t="shared" si="1"/>
        <v>0</v>
      </c>
      <c r="N12" s="51"/>
      <c r="O12" s="51"/>
    </row>
    <row r="13" spans="1:15" x14ac:dyDescent="0.2">
      <c r="A13" s="172" t="s">
        <v>116</v>
      </c>
      <c r="B13" s="152"/>
      <c r="C13" s="153"/>
      <c r="D13" s="152"/>
      <c r="E13" s="153"/>
      <c r="F13" s="152"/>
      <c r="G13" s="153"/>
      <c r="H13" s="152"/>
      <c r="I13" s="153"/>
      <c r="J13" s="152"/>
      <c r="K13" s="153"/>
      <c r="L13" s="152">
        <f t="shared" si="0"/>
        <v>0</v>
      </c>
      <c r="M13" s="153">
        <f t="shared" si="1"/>
        <v>0</v>
      </c>
      <c r="N13" s="51"/>
      <c r="O13" s="51"/>
    </row>
    <row r="14" spans="1:15" x14ac:dyDescent="0.2">
      <c r="A14" s="99" t="s">
        <v>74</v>
      </c>
      <c r="B14" s="152"/>
      <c r="C14" s="153"/>
      <c r="D14" s="152"/>
      <c r="E14" s="153"/>
      <c r="F14" s="152"/>
      <c r="G14" s="153"/>
      <c r="H14" s="152"/>
      <c r="I14" s="153"/>
      <c r="J14" s="152"/>
      <c r="K14" s="153"/>
      <c r="L14" s="152">
        <f t="shared" si="0"/>
        <v>0</v>
      </c>
      <c r="M14" s="153">
        <f t="shared" si="1"/>
        <v>0</v>
      </c>
      <c r="N14" s="51"/>
      <c r="O14" s="51"/>
    </row>
    <row r="15" spans="1:15" x14ac:dyDescent="0.2">
      <c r="A15" s="99" t="s">
        <v>82</v>
      </c>
      <c r="B15" s="152"/>
      <c r="C15" s="153"/>
      <c r="D15" s="152"/>
      <c r="E15" s="153"/>
      <c r="F15" s="152"/>
      <c r="G15" s="153"/>
      <c r="H15" s="152"/>
      <c r="I15" s="153"/>
      <c r="J15" s="152"/>
      <c r="K15" s="153"/>
      <c r="L15" s="152">
        <f t="shared" si="0"/>
        <v>0</v>
      </c>
      <c r="M15" s="153">
        <f t="shared" si="1"/>
        <v>0</v>
      </c>
      <c r="N15" s="51"/>
      <c r="O15" s="51"/>
    </row>
    <row r="16" spans="1:15" x14ac:dyDescent="0.2">
      <c r="A16" s="99" t="s">
        <v>80</v>
      </c>
      <c r="B16" s="152"/>
      <c r="C16" s="153"/>
      <c r="D16" s="152"/>
      <c r="E16" s="153"/>
      <c r="F16" s="152"/>
      <c r="G16" s="153"/>
      <c r="H16" s="152"/>
      <c r="I16" s="153"/>
      <c r="J16" s="152"/>
      <c r="K16" s="153"/>
      <c r="L16" s="152">
        <f t="shared" si="0"/>
        <v>0</v>
      </c>
      <c r="M16" s="153">
        <f t="shared" si="1"/>
        <v>0</v>
      </c>
      <c r="N16" s="51"/>
      <c r="O16" s="51"/>
    </row>
    <row r="17" spans="1:15" x14ac:dyDescent="0.2">
      <c r="A17" s="99" t="s">
        <v>81</v>
      </c>
      <c r="B17" s="152"/>
      <c r="C17" s="153"/>
      <c r="D17" s="152"/>
      <c r="E17" s="153"/>
      <c r="F17" s="152"/>
      <c r="G17" s="153"/>
      <c r="H17" s="152"/>
      <c r="I17" s="153"/>
      <c r="J17" s="152"/>
      <c r="K17" s="153"/>
      <c r="L17" s="152">
        <f t="shared" si="0"/>
        <v>0</v>
      </c>
      <c r="M17" s="153">
        <f t="shared" si="1"/>
        <v>0</v>
      </c>
      <c r="N17" s="51"/>
      <c r="O17" s="51"/>
    </row>
    <row r="18" spans="1:15" x14ac:dyDescent="0.2">
      <c r="A18" s="99" t="s">
        <v>83</v>
      </c>
      <c r="B18" s="152"/>
      <c r="C18" s="153"/>
      <c r="D18" s="152"/>
      <c r="E18" s="153"/>
      <c r="F18" s="152"/>
      <c r="G18" s="153"/>
      <c r="H18" s="152"/>
      <c r="I18" s="153"/>
      <c r="J18" s="152"/>
      <c r="K18" s="153"/>
      <c r="L18" s="152">
        <f t="shared" si="0"/>
        <v>0</v>
      </c>
      <c r="M18" s="153">
        <f t="shared" si="1"/>
        <v>0</v>
      </c>
      <c r="N18" s="51"/>
      <c r="O18" s="51"/>
    </row>
    <row r="19" spans="1:15" ht="13.5" thickBot="1" x14ac:dyDescent="0.25">
      <c r="A19" s="154" t="s">
        <v>38</v>
      </c>
      <c r="B19" s="231">
        <f>SUM(B8:B18)</f>
        <v>0</v>
      </c>
      <c r="C19" s="232">
        <f>SUM(C8:C18)</f>
        <v>0</v>
      </c>
      <c r="D19" s="231">
        <f t="shared" ref="D19:M19" si="2">SUM(D8:D18)</f>
        <v>0</v>
      </c>
      <c r="E19" s="232">
        <f t="shared" si="2"/>
        <v>0</v>
      </c>
      <c r="F19" s="231">
        <f>SUM(F8:F18)</f>
        <v>0</v>
      </c>
      <c r="G19" s="232">
        <f>SUM(G8:G18)</f>
        <v>0</v>
      </c>
      <c r="H19" s="231">
        <f t="shared" si="2"/>
        <v>0</v>
      </c>
      <c r="I19" s="232">
        <f t="shared" si="2"/>
        <v>0</v>
      </c>
      <c r="J19" s="231">
        <f>SUM(J8:J18)</f>
        <v>0</v>
      </c>
      <c r="K19" s="232">
        <f>SUM(K8:K18)</f>
        <v>0</v>
      </c>
      <c r="L19" s="231">
        <f t="shared" si="2"/>
        <v>0</v>
      </c>
      <c r="M19" s="232">
        <f t="shared" si="2"/>
        <v>0</v>
      </c>
      <c r="N19" s="51"/>
      <c r="O19" s="51"/>
    </row>
    <row r="20" spans="1:15" ht="6" customHeight="1" thickBot="1" x14ac:dyDescent="0.25">
      <c r="A20" s="155"/>
      <c r="B20" s="156"/>
      <c r="C20" s="156"/>
      <c r="D20" s="156"/>
      <c r="E20" s="156"/>
      <c r="F20" s="156"/>
      <c r="G20" s="156"/>
      <c r="H20" s="156"/>
      <c r="I20" s="156"/>
      <c r="J20" s="156"/>
      <c r="K20" s="156"/>
      <c r="L20" s="156"/>
      <c r="M20" s="156"/>
      <c r="N20" s="51"/>
      <c r="O20" s="51"/>
    </row>
    <row r="21" spans="1:15" ht="13.5" thickBot="1" x14ac:dyDescent="0.25">
      <c r="A21" s="157" t="s">
        <v>123</v>
      </c>
      <c r="B21" s="1544"/>
      <c r="C21" s="1545"/>
      <c r="D21" s="1544"/>
      <c r="E21" s="1545"/>
      <c r="F21" s="1544"/>
      <c r="G21" s="1545"/>
      <c r="H21" s="1544"/>
      <c r="I21" s="1545"/>
      <c r="J21" s="1544"/>
      <c r="K21" s="1545"/>
      <c r="L21" s="1544">
        <f>SUM(B21:K21)</f>
        <v>0</v>
      </c>
      <c r="M21" s="1545"/>
      <c r="N21" s="51"/>
      <c r="O21" s="51"/>
    </row>
    <row r="22" spans="1:15" x14ac:dyDescent="0.2">
      <c r="A22" s="233" t="s">
        <v>125</v>
      </c>
      <c r="B22" s="1544"/>
      <c r="C22" s="1545"/>
      <c r="D22" s="1544"/>
      <c r="E22" s="1545"/>
      <c r="F22" s="1544"/>
      <c r="G22" s="1545"/>
      <c r="H22" s="1544"/>
      <c r="I22" s="1545"/>
      <c r="J22" s="1544"/>
      <c r="K22" s="1545"/>
      <c r="L22" s="1544">
        <f t="shared" ref="L22:L27" si="3">SUM(B22:K22)</f>
        <v>0</v>
      </c>
      <c r="M22" s="1545"/>
      <c r="N22" s="51"/>
      <c r="O22" s="51"/>
    </row>
    <row r="23" spans="1:15" ht="25.5" x14ac:dyDescent="0.2">
      <c r="A23" s="172" t="s">
        <v>113</v>
      </c>
      <c r="B23" s="1456"/>
      <c r="C23" s="1457"/>
      <c r="D23" s="1456"/>
      <c r="E23" s="1457"/>
      <c r="F23" s="1456"/>
      <c r="G23" s="1457"/>
      <c r="H23" s="1456"/>
      <c r="I23" s="1457"/>
      <c r="J23" s="1456"/>
      <c r="K23" s="1457"/>
      <c r="L23" s="1456">
        <f t="shared" si="3"/>
        <v>0</v>
      </c>
      <c r="M23" s="1457"/>
      <c r="N23" s="51"/>
      <c r="O23" s="51"/>
    </row>
    <row r="24" spans="1:15" ht="25.5" x14ac:dyDescent="0.2">
      <c r="A24" s="172" t="s">
        <v>114</v>
      </c>
      <c r="B24" s="1456"/>
      <c r="C24" s="1457"/>
      <c r="D24" s="1456"/>
      <c r="E24" s="1457"/>
      <c r="F24" s="1456"/>
      <c r="G24" s="1457"/>
      <c r="H24" s="1456"/>
      <c r="I24" s="1457"/>
      <c r="J24" s="1456"/>
      <c r="K24" s="1457"/>
      <c r="L24" s="1456">
        <f t="shared" si="3"/>
        <v>0</v>
      </c>
      <c r="M24" s="1457"/>
      <c r="N24" s="51"/>
      <c r="O24" s="51"/>
    </row>
    <row r="25" spans="1:15" ht="25.5" x14ac:dyDescent="0.2">
      <c r="A25" s="172" t="s">
        <v>115</v>
      </c>
      <c r="B25" s="1456"/>
      <c r="C25" s="1457"/>
      <c r="D25" s="1456"/>
      <c r="E25" s="1457"/>
      <c r="F25" s="1456"/>
      <c r="G25" s="1457"/>
      <c r="H25" s="1456"/>
      <c r="I25" s="1457"/>
      <c r="J25" s="1456"/>
      <c r="K25" s="1457"/>
      <c r="L25" s="1456">
        <f t="shared" si="3"/>
        <v>0</v>
      </c>
      <c r="M25" s="1457"/>
      <c r="N25" s="51"/>
      <c r="O25" s="51"/>
    </row>
    <row r="26" spans="1:15" ht="25.5" x14ac:dyDescent="0.2">
      <c r="A26" s="100" t="s">
        <v>124</v>
      </c>
      <c r="B26" s="1456"/>
      <c r="C26" s="1457"/>
      <c r="D26" s="1456"/>
      <c r="E26" s="1457"/>
      <c r="F26" s="1456"/>
      <c r="G26" s="1457"/>
      <c r="H26" s="1456"/>
      <c r="I26" s="1457"/>
      <c r="J26" s="1456"/>
      <c r="K26" s="1457"/>
      <c r="L26" s="1456">
        <f t="shared" si="3"/>
        <v>0</v>
      </c>
      <c r="M26" s="1457"/>
      <c r="N26" s="51"/>
      <c r="O26" s="51"/>
    </row>
    <row r="27" spans="1:15" ht="25.5" x14ac:dyDescent="0.2">
      <c r="A27" s="172" t="s">
        <v>126</v>
      </c>
      <c r="B27" s="1456"/>
      <c r="C27" s="1457"/>
      <c r="D27" s="1456"/>
      <c r="E27" s="1457"/>
      <c r="F27" s="1456"/>
      <c r="G27" s="1457"/>
      <c r="H27" s="1456"/>
      <c r="I27" s="1457"/>
      <c r="J27" s="1456"/>
      <c r="K27" s="1457"/>
      <c r="L27" s="1456">
        <f t="shared" si="3"/>
        <v>0</v>
      </c>
      <c r="M27" s="1457"/>
      <c r="N27" s="51"/>
      <c r="O27" s="51"/>
    </row>
    <row r="28" spans="1:15" ht="13.5" thickBot="1" x14ac:dyDescent="0.25">
      <c r="A28" s="154" t="s">
        <v>72</v>
      </c>
      <c r="B28" s="1481">
        <f>SUM(B23:C27)</f>
        <v>0</v>
      </c>
      <c r="C28" s="1482"/>
      <c r="D28" s="1481">
        <f>SUM(D23:E27)</f>
        <v>0</v>
      </c>
      <c r="E28" s="1482"/>
      <c r="F28" s="1481">
        <f>SUM(F23:G27)</f>
        <v>0</v>
      </c>
      <c r="G28" s="1482"/>
      <c r="H28" s="1481">
        <f>SUM(H23:I27)</f>
        <v>0</v>
      </c>
      <c r="I28" s="1482"/>
      <c r="J28" s="1481">
        <f>SUM(J23:K27)</f>
        <v>0</v>
      </c>
      <c r="K28" s="1482"/>
      <c r="L28" s="1481">
        <f>SUM(L23:M27)</f>
        <v>0</v>
      </c>
      <c r="M28" s="1482"/>
      <c r="N28" s="51"/>
      <c r="O28" s="51"/>
    </row>
    <row r="29" spans="1:15" ht="4.5" customHeight="1" thickBot="1" x14ac:dyDescent="0.25">
      <c r="A29" s="155"/>
      <c r="B29" s="156"/>
      <c r="C29" s="156"/>
      <c r="D29" s="156"/>
      <c r="E29" s="156"/>
      <c r="F29" s="156"/>
      <c r="G29" s="156"/>
      <c r="H29" s="156"/>
      <c r="I29" s="156"/>
      <c r="J29" s="156"/>
      <c r="K29" s="156"/>
      <c r="L29" s="156"/>
      <c r="M29" s="156"/>
      <c r="N29" s="51"/>
      <c r="O29" s="51"/>
    </row>
    <row r="30" spans="1:15" x14ac:dyDescent="0.2">
      <c r="A30" s="158" t="s">
        <v>88</v>
      </c>
      <c r="B30" s="1467" t="e">
        <f>B28/B4</f>
        <v>#DIV/0!</v>
      </c>
      <c r="C30" s="1468"/>
      <c r="D30" s="1467" t="e">
        <f>D28/D4</f>
        <v>#DIV/0!</v>
      </c>
      <c r="E30" s="1468"/>
      <c r="F30" s="1467" t="e">
        <f>F28/F4</f>
        <v>#DIV/0!</v>
      </c>
      <c r="G30" s="1468"/>
      <c r="H30" s="1467" t="e">
        <f>H28/H4</f>
        <v>#DIV/0!</v>
      </c>
      <c r="I30" s="1468"/>
      <c r="J30" s="1467" t="e">
        <f>J28/J4</f>
        <v>#DIV/0!</v>
      </c>
      <c r="K30" s="1468"/>
      <c r="L30" s="1467" t="e">
        <f>L28/L4</f>
        <v>#DIV/0!</v>
      </c>
      <c r="M30" s="1468"/>
      <c r="N30" s="51"/>
      <c r="O30" s="51"/>
    </row>
    <row r="31" spans="1:15" x14ac:dyDescent="0.2">
      <c r="A31" s="99" t="s">
        <v>89</v>
      </c>
      <c r="B31" s="1440">
        <f>B5-C19</f>
        <v>0</v>
      </c>
      <c r="C31" s="1441"/>
      <c r="D31" s="1440">
        <f>D5-E19</f>
        <v>0</v>
      </c>
      <c r="E31" s="1441"/>
      <c r="F31" s="1440">
        <f>F5-G19</f>
        <v>0</v>
      </c>
      <c r="G31" s="1441"/>
      <c r="H31" s="1440">
        <f>H5-I19</f>
        <v>0</v>
      </c>
      <c r="I31" s="1441"/>
      <c r="J31" s="1440">
        <f>J5-K19</f>
        <v>0</v>
      </c>
      <c r="K31" s="1441"/>
      <c r="L31" s="1440">
        <f>L5-M19</f>
        <v>0</v>
      </c>
      <c r="M31" s="1441"/>
      <c r="N31" s="51"/>
      <c r="O31" s="51"/>
    </row>
    <row r="32" spans="1:15" x14ac:dyDescent="0.2">
      <c r="A32" s="99" t="s">
        <v>92</v>
      </c>
      <c r="B32" s="1483">
        <f>B28-C19</f>
        <v>0</v>
      </c>
      <c r="C32" s="1484"/>
      <c r="D32" s="1483">
        <f>D28-E19</f>
        <v>0</v>
      </c>
      <c r="E32" s="1484"/>
      <c r="F32" s="1483">
        <f>F28-G19</f>
        <v>0</v>
      </c>
      <c r="G32" s="1484"/>
      <c r="H32" s="1483">
        <f>H28-I19</f>
        <v>0</v>
      </c>
      <c r="I32" s="1484"/>
      <c r="J32" s="1483">
        <f>J28-K19</f>
        <v>0</v>
      </c>
      <c r="K32" s="1484"/>
      <c r="L32" s="1483">
        <f>L28-M19</f>
        <v>0</v>
      </c>
      <c r="M32" s="1484"/>
      <c r="N32" s="51"/>
      <c r="O32" s="51"/>
    </row>
    <row r="33" spans="1:15" x14ac:dyDescent="0.2">
      <c r="A33" s="159" t="s">
        <v>108</v>
      </c>
      <c r="B33" s="1442" t="e">
        <f>(C19/B5)</f>
        <v>#DIV/0!</v>
      </c>
      <c r="C33" s="1443"/>
      <c r="D33" s="1442" t="e">
        <f>(E19/D5)</f>
        <v>#DIV/0!</v>
      </c>
      <c r="E33" s="1443"/>
      <c r="F33" s="1442" t="e">
        <f>(G19/F5)</f>
        <v>#DIV/0!</v>
      </c>
      <c r="G33" s="1443"/>
      <c r="H33" s="1442" t="e">
        <f>(I19/H5)</f>
        <v>#DIV/0!</v>
      </c>
      <c r="I33" s="1443"/>
      <c r="J33" s="1442" t="e">
        <f>(K19/J5)</f>
        <v>#DIV/0!</v>
      </c>
      <c r="K33" s="1443"/>
      <c r="L33" s="1442" t="e">
        <f>(M19/L5)</f>
        <v>#DIV/0!</v>
      </c>
      <c r="M33" s="1443"/>
      <c r="N33" s="51"/>
      <c r="O33" s="51"/>
    </row>
    <row r="34" spans="1:15" x14ac:dyDescent="0.2">
      <c r="A34" s="159" t="s">
        <v>90</v>
      </c>
      <c r="B34" s="1442" t="e">
        <f>C19/B28</f>
        <v>#DIV/0!</v>
      </c>
      <c r="C34" s="1443"/>
      <c r="D34" s="1442" t="e">
        <f>E19/D28</f>
        <v>#DIV/0!</v>
      </c>
      <c r="E34" s="1443"/>
      <c r="F34" s="1442" t="e">
        <f>G19/F28</f>
        <v>#DIV/0!</v>
      </c>
      <c r="G34" s="1443"/>
      <c r="H34" s="1442" t="e">
        <f>I19/H28</f>
        <v>#DIV/0!</v>
      </c>
      <c r="I34" s="1443"/>
      <c r="J34" s="1442" t="e">
        <f>K19/J28</f>
        <v>#DIV/0!</v>
      </c>
      <c r="K34" s="1443"/>
      <c r="L34" s="1442" t="e">
        <f>M19/L28</f>
        <v>#DIV/0!</v>
      </c>
      <c r="M34" s="1443"/>
      <c r="N34" s="51"/>
      <c r="O34" s="51"/>
    </row>
    <row r="35" spans="1:15" ht="13.5" thickBot="1" x14ac:dyDescent="0.25">
      <c r="A35" s="160" t="s">
        <v>91</v>
      </c>
      <c r="B35" s="1485" t="e">
        <f>(B28/B5)</f>
        <v>#DIV/0!</v>
      </c>
      <c r="C35" s="1486"/>
      <c r="D35" s="1485" t="e">
        <f>(D28/D5)</f>
        <v>#DIV/0!</v>
      </c>
      <c r="E35" s="1486"/>
      <c r="F35" s="1485" t="e">
        <f>(F28/F5)</f>
        <v>#DIV/0!</v>
      </c>
      <c r="G35" s="1486"/>
      <c r="H35" s="1485" t="e">
        <f>(H28/H5)</f>
        <v>#DIV/0!</v>
      </c>
      <c r="I35" s="1486"/>
      <c r="J35" s="1485" t="e">
        <f>(J28/J5)</f>
        <v>#DIV/0!</v>
      </c>
      <c r="K35" s="1486"/>
      <c r="L35" s="1485" t="e">
        <f>(L28/L5)</f>
        <v>#DIV/0!</v>
      </c>
      <c r="M35" s="1486"/>
      <c r="N35" s="51"/>
      <c r="O35" s="51"/>
    </row>
    <row r="36" spans="1:15" ht="6.75" customHeight="1" thickBot="1" x14ac:dyDescent="0.25">
      <c r="A36" s="161"/>
      <c r="B36" s="162"/>
      <c r="C36" s="162"/>
      <c r="D36" s="162"/>
      <c r="E36" s="162"/>
      <c r="F36" s="162"/>
      <c r="G36" s="162"/>
      <c r="H36" s="162"/>
      <c r="I36" s="162"/>
      <c r="J36" s="162"/>
      <c r="K36" s="162"/>
      <c r="L36" s="162"/>
      <c r="M36" s="162"/>
      <c r="N36" s="51"/>
      <c r="O36" s="51"/>
    </row>
    <row r="37" spans="1:15" ht="25.5" x14ac:dyDescent="0.2">
      <c r="A37" s="102" t="s">
        <v>93</v>
      </c>
      <c r="B37" s="1718"/>
      <c r="C37" s="1719"/>
      <c r="D37" s="1718"/>
      <c r="E37" s="1719"/>
      <c r="F37" s="1718"/>
      <c r="G37" s="1719"/>
      <c r="H37" s="1718"/>
      <c r="I37" s="1719"/>
      <c r="J37" s="1718"/>
      <c r="K37" s="1719"/>
      <c r="L37" s="1718">
        <f>SUM(B37:K37)</f>
        <v>0</v>
      </c>
      <c r="M37" s="1719"/>
      <c r="N37" s="51"/>
      <c r="O37" s="51"/>
    </row>
    <row r="38" spans="1:15" ht="25.5" x14ac:dyDescent="0.2">
      <c r="A38" s="103" t="s">
        <v>94</v>
      </c>
      <c r="B38" s="1716"/>
      <c r="C38" s="1717"/>
      <c r="D38" s="1716"/>
      <c r="E38" s="1717"/>
      <c r="F38" s="1716"/>
      <c r="G38" s="1717"/>
      <c r="H38" s="1716"/>
      <c r="I38" s="1717"/>
      <c r="J38" s="1716"/>
      <c r="K38" s="1717"/>
      <c r="L38" s="1716">
        <f>SUM(B38:K38)</f>
        <v>0</v>
      </c>
      <c r="M38" s="1717"/>
      <c r="N38" s="51"/>
      <c r="O38" s="51"/>
    </row>
    <row r="39" spans="1:15" ht="25.5" x14ac:dyDescent="0.2">
      <c r="A39" s="103" t="s">
        <v>95</v>
      </c>
      <c r="B39" s="1716"/>
      <c r="C39" s="1717"/>
      <c r="D39" s="1716"/>
      <c r="E39" s="1717"/>
      <c r="F39" s="1716"/>
      <c r="G39" s="1717"/>
      <c r="H39" s="1716"/>
      <c r="I39" s="1717"/>
      <c r="J39" s="1716"/>
      <c r="K39" s="1717"/>
      <c r="L39" s="1716">
        <f>SUM(B39:K39)</f>
        <v>0</v>
      </c>
      <c r="M39" s="1717"/>
      <c r="N39" s="51"/>
      <c r="O39" s="51"/>
    </row>
    <row r="40" spans="1:15" x14ac:dyDescent="0.2">
      <c r="A40" s="104" t="s">
        <v>39</v>
      </c>
      <c r="B40" s="1714">
        <f>SUM(B37:C39)</f>
        <v>0</v>
      </c>
      <c r="C40" s="1715"/>
      <c r="D40" s="1714">
        <f>SUM(D37:E39)</f>
        <v>0</v>
      </c>
      <c r="E40" s="1715"/>
      <c r="F40" s="1714">
        <f>SUM(F37:G39)</f>
        <v>0</v>
      </c>
      <c r="G40" s="1715"/>
      <c r="H40" s="1714">
        <f>SUM(H37:I39)</f>
        <v>0</v>
      </c>
      <c r="I40" s="1715"/>
      <c r="J40" s="1714">
        <f>SUM(J37:K39)</f>
        <v>0</v>
      </c>
      <c r="K40" s="1715"/>
      <c r="L40" s="1714">
        <f>SUM(L37:M39)</f>
        <v>0</v>
      </c>
      <c r="M40" s="1715"/>
      <c r="N40" s="51"/>
      <c r="O40" s="51"/>
    </row>
    <row r="41" spans="1:15" ht="25.5" x14ac:dyDescent="0.2">
      <c r="A41" s="103" t="s">
        <v>96</v>
      </c>
      <c r="B41" s="1716"/>
      <c r="C41" s="1717"/>
      <c r="D41" s="1716"/>
      <c r="E41" s="1717"/>
      <c r="F41" s="1716"/>
      <c r="G41" s="1717"/>
      <c r="H41" s="1716"/>
      <c r="I41" s="1717"/>
      <c r="J41" s="1716"/>
      <c r="K41" s="1717"/>
      <c r="L41" s="1716">
        <f>SUM(B41:K41)</f>
        <v>0</v>
      </c>
      <c r="M41" s="1717"/>
      <c r="N41" s="51"/>
      <c r="O41" s="51"/>
    </row>
    <row r="42" spans="1:15" ht="25.5" x14ac:dyDescent="0.2">
      <c r="A42" s="103" t="s">
        <v>97</v>
      </c>
      <c r="B42" s="1716"/>
      <c r="C42" s="1717"/>
      <c r="D42" s="1716"/>
      <c r="E42" s="1717"/>
      <c r="F42" s="1716"/>
      <c r="G42" s="1717"/>
      <c r="H42" s="1716"/>
      <c r="I42" s="1717"/>
      <c r="J42" s="1716"/>
      <c r="K42" s="1717"/>
      <c r="L42" s="1716">
        <f>SUM(B42:K42)</f>
        <v>0</v>
      </c>
      <c r="M42" s="1717"/>
      <c r="N42" s="51"/>
      <c r="O42" s="51"/>
    </row>
    <row r="43" spans="1:15" ht="25.5" x14ac:dyDescent="0.2">
      <c r="A43" s="103" t="s">
        <v>98</v>
      </c>
      <c r="B43" s="1716"/>
      <c r="C43" s="1717"/>
      <c r="D43" s="1716"/>
      <c r="E43" s="1717"/>
      <c r="F43" s="1716"/>
      <c r="G43" s="1717"/>
      <c r="H43" s="1716"/>
      <c r="I43" s="1717"/>
      <c r="J43" s="1716"/>
      <c r="K43" s="1717"/>
      <c r="L43" s="1716">
        <f>SUM(B43:K43)</f>
        <v>0</v>
      </c>
      <c r="M43" s="1717"/>
      <c r="N43" s="51"/>
      <c r="O43" s="51"/>
    </row>
    <row r="44" spans="1:15" x14ac:dyDescent="0.2">
      <c r="A44" s="104" t="s">
        <v>40</v>
      </c>
      <c r="B44" s="1714">
        <f>SUM(B41:C43)</f>
        <v>0</v>
      </c>
      <c r="C44" s="1715"/>
      <c r="D44" s="1714">
        <f>SUM(D41:E43)</f>
        <v>0</v>
      </c>
      <c r="E44" s="1715"/>
      <c r="F44" s="1714">
        <f>SUM(F41:G43)</f>
        <v>0</v>
      </c>
      <c r="G44" s="1715"/>
      <c r="H44" s="1714">
        <f>SUM(H41:I43)</f>
        <v>0</v>
      </c>
      <c r="I44" s="1715"/>
      <c r="J44" s="1714">
        <f>SUM(J41:K43)</f>
        <v>0</v>
      </c>
      <c r="K44" s="1715"/>
      <c r="L44" s="1714">
        <f>SUM(L41:M43)</f>
        <v>0</v>
      </c>
      <c r="M44" s="1715"/>
      <c r="N44" s="51"/>
      <c r="O44" s="51"/>
    </row>
    <row r="45" spans="1:15" ht="12.75" customHeight="1" thickBot="1" x14ac:dyDescent="0.25">
      <c r="A45" s="164" t="s">
        <v>99</v>
      </c>
      <c r="B45" s="1709">
        <f>B40+B44</f>
        <v>0</v>
      </c>
      <c r="C45" s="1710"/>
      <c r="D45" s="1709">
        <f>D40+D44</f>
        <v>0</v>
      </c>
      <c r="E45" s="1710"/>
      <c r="F45" s="1709">
        <f>F40+F44</f>
        <v>0</v>
      </c>
      <c r="G45" s="1710"/>
      <c r="H45" s="1709">
        <f>H40+H44</f>
        <v>0</v>
      </c>
      <c r="I45" s="1710"/>
      <c r="J45" s="1709">
        <f>J40+J44</f>
        <v>0</v>
      </c>
      <c r="K45" s="1710"/>
      <c r="L45" s="1709">
        <f>L40+L44</f>
        <v>0</v>
      </c>
      <c r="M45" s="1710"/>
      <c r="N45" s="51"/>
      <c r="O45" s="51"/>
    </row>
    <row r="46" spans="1:15" ht="5.25" customHeight="1" thickBot="1" x14ac:dyDescent="0.25">
      <c r="A46" s="165"/>
      <c r="B46" s="163"/>
      <c r="C46" s="163"/>
      <c r="D46" s="163"/>
      <c r="E46" s="163"/>
      <c r="F46" s="163"/>
      <c r="G46" s="163"/>
      <c r="H46" s="163"/>
      <c r="I46" s="163"/>
      <c r="J46" s="163"/>
      <c r="K46" s="163"/>
      <c r="L46" s="163"/>
      <c r="M46" s="163"/>
      <c r="N46" s="51"/>
      <c r="O46" s="51"/>
    </row>
    <row r="47" spans="1:15" ht="25.5" x14ac:dyDescent="0.2">
      <c r="A47" s="166" t="s">
        <v>104</v>
      </c>
      <c r="B47" s="1701"/>
      <c r="C47" s="1702"/>
      <c r="D47" s="1701"/>
      <c r="E47" s="1702"/>
      <c r="F47" s="1701"/>
      <c r="G47" s="1702"/>
      <c r="H47" s="1701"/>
      <c r="I47" s="1702"/>
      <c r="J47" s="1701"/>
      <c r="K47" s="1702"/>
      <c r="L47" s="1701">
        <f>SUM(B47:K47)</f>
        <v>0</v>
      </c>
      <c r="M47" s="1702"/>
      <c r="N47" s="51"/>
      <c r="O47" s="51"/>
    </row>
    <row r="48" spans="1:15" ht="25.5" x14ac:dyDescent="0.2">
      <c r="A48" s="167" t="s">
        <v>109</v>
      </c>
      <c r="B48" s="1707"/>
      <c r="C48" s="1708"/>
      <c r="D48" s="1707"/>
      <c r="E48" s="1708"/>
      <c r="F48" s="1707"/>
      <c r="G48" s="1708"/>
      <c r="H48" s="1707"/>
      <c r="I48" s="1708"/>
      <c r="J48" s="1707"/>
      <c r="K48" s="1708"/>
      <c r="L48" s="1707">
        <f t="shared" ref="L48:L54" si="4">SUM(B48:K48)</f>
        <v>0</v>
      </c>
      <c r="M48" s="1708"/>
      <c r="N48" s="51"/>
      <c r="O48" s="51"/>
    </row>
    <row r="49" spans="1:15" ht="25.5" x14ac:dyDescent="0.2">
      <c r="A49" s="167" t="s">
        <v>110</v>
      </c>
      <c r="B49" s="1707"/>
      <c r="C49" s="1713"/>
      <c r="D49" s="1707"/>
      <c r="E49" s="1713"/>
      <c r="F49" s="1707"/>
      <c r="G49" s="1713"/>
      <c r="H49" s="1707"/>
      <c r="I49" s="1713"/>
      <c r="J49" s="1707"/>
      <c r="K49" s="1713"/>
      <c r="L49" s="1707">
        <f t="shared" si="4"/>
        <v>0</v>
      </c>
      <c r="M49" s="1713"/>
      <c r="N49" s="51"/>
      <c r="O49" s="51"/>
    </row>
    <row r="50" spans="1:15" x14ac:dyDescent="0.2">
      <c r="A50" s="168" t="s">
        <v>102</v>
      </c>
      <c r="B50" s="1711"/>
      <c r="C50" s="1712"/>
      <c r="D50" s="1711"/>
      <c r="E50" s="1712"/>
      <c r="F50" s="1711"/>
      <c r="G50" s="1712"/>
      <c r="H50" s="1711"/>
      <c r="I50" s="1712"/>
      <c r="J50" s="1711"/>
      <c r="K50" s="1712"/>
      <c r="L50" s="1711">
        <f t="shared" si="4"/>
        <v>0</v>
      </c>
      <c r="M50" s="1712"/>
      <c r="N50" s="51"/>
      <c r="O50" s="51"/>
    </row>
    <row r="51" spans="1:15" x14ac:dyDescent="0.2">
      <c r="A51" s="169" t="s">
        <v>100</v>
      </c>
      <c r="B51" s="1701"/>
      <c r="C51" s="1702"/>
      <c r="D51" s="1701"/>
      <c r="E51" s="1702"/>
      <c r="F51" s="1701"/>
      <c r="G51" s="1702"/>
      <c r="H51" s="1701"/>
      <c r="I51" s="1702"/>
      <c r="J51" s="1701"/>
      <c r="K51" s="1702"/>
      <c r="L51" s="1701">
        <f t="shared" si="4"/>
        <v>0</v>
      </c>
      <c r="M51" s="1702"/>
      <c r="N51" s="51"/>
      <c r="O51" s="51"/>
    </row>
    <row r="52" spans="1:15" x14ac:dyDescent="0.2">
      <c r="A52" s="169" t="s">
        <v>101</v>
      </c>
      <c r="B52" s="1701"/>
      <c r="C52" s="1702"/>
      <c r="D52" s="1701"/>
      <c r="E52" s="1702"/>
      <c r="F52" s="1701"/>
      <c r="G52" s="1702"/>
      <c r="H52" s="1701"/>
      <c r="I52" s="1702"/>
      <c r="J52" s="1701"/>
      <c r="K52" s="1702"/>
      <c r="L52" s="1701">
        <f t="shared" si="4"/>
        <v>0</v>
      </c>
      <c r="M52" s="1702"/>
      <c r="N52" s="51"/>
      <c r="O52" s="51"/>
    </row>
    <row r="53" spans="1:15" x14ac:dyDescent="0.2">
      <c r="A53" s="169" t="s">
        <v>103</v>
      </c>
      <c r="B53" s="1701"/>
      <c r="C53" s="1702"/>
      <c r="D53" s="1701"/>
      <c r="E53" s="1702"/>
      <c r="F53" s="1701"/>
      <c r="G53" s="1702"/>
      <c r="H53" s="1701"/>
      <c r="I53" s="1702"/>
      <c r="J53" s="1701"/>
      <c r="K53" s="1702"/>
      <c r="L53" s="1701">
        <f t="shared" si="4"/>
        <v>0</v>
      </c>
      <c r="M53" s="1702"/>
      <c r="N53" s="51"/>
      <c r="O53" s="51"/>
    </row>
    <row r="54" spans="1:15" ht="13.5" thickBot="1" x14ac:dyDescent="0.25">
      <c r="A54" s="113" t="s">
        <v>47</v>
      </c>
      <c r="B54" s="1701"/>
      <c r="C54" s="1702"/>
      <c r="D54" s="1701"/>
      <c r="E54" s="1702"/>
      <c r="F54" s="1701"/>
      <c r="G54" s="1702"/>
      <c r="H54" s="1701"/>
      <c r="I54" s="1702"/>
      <c r="J54" s="1701"/>
      <c r="K54" s="1702"/>
      <c r="L54" s="1701">
        <f t="shared" si="4"/>
        <v>0</v>
      </c>
      <c r="M54" s="1702"/>
      <c r="N54" s="51"/>
      <c r="O54" s="51"/>
    </row>
    <row r="55" spans="1:15" ht="3.75" customHeight="1" thickBot="1" x14ac:dyDescent="0.25">
      <c r="A55" s="87"/>
      <c r="B55" s="170"/>
      <c r="C55" s="170"/>
      <c r="D55" s="170"/>
      <c r="E55" s="170"/>
      <c r="F55" s="170"/>
      <c r="G55" s="170"/>
      <c r="H55" s="170"/>
      <c r="I55" s="170"/>
      <c r="J55" s="170"/>
      <c r="K55" s="170"/>
      <c r="L55" s="170"/>
      <c r="M55" s="170"/>
      <c r="N55" s="51"/>
      <c r="O55" s="51"/>
    </row>
    <row r="56" spans="1:15" ht="13.5" thickBot="1" x14ac:dyDescent="0.25">
      <c r="A56" s="171" t="s">
        <v>111</v>
      </c>
      <c r="B56" s="1524" t="e">
        <f>B47/B4</f>
        <v>#DIV/0!</v>
      </c>
      <c r="C56" s="1525"/>
      <c r="D56" s="1575" t="e">
        <f>D47/D4</f>
        <v>#DIV/0!</v>
      </c>
      <c r="E56" s="1576"/>
      <c r="F56" s="1524" t="e">
        <f>F47/F4</f>
        <v>#DIV/0!</v>
      </c>
      <c r="G56" s="1525"/>
      <c r="H56" s="1524" t="e">
        <f>H47/H4</f>
        <v>#DIV/0!</v>
      </c>
      <c r="I56" s="1525"/>
      <c r="J56" s="1524" t="e">
        <f>J47/J4</f>
        <v>#DIV/0!</v>
      </c>
      <c r="K56" s="1525"/>
      <c r="L56" s="1524" t="e">
        <f>L47/L4</f>
        <v>#DIV/0!</v>
      </c>
      <c r="M56" s="1525"/>
      <c r="N56" s="51"/>
      <c r="O56" s="51"/>
    </row>
    <row r="57" spans="1:15" ht="5.25" customHeight="1" thickBot="1" x14ac:dyDescent="0.25">
      <c r="A57" s="87"/>
      <c r="B57" s="170"/>
      <c r="C57" s="170"/>
      <c r="D57" s="170"/>
      <c r="E57" s="170"/>
      <c r="F57" s="170"/>
      <c r="G57" s="170"/>
      <c r="H57" s="170"/>
      <c r="I57" s="170"/>
      <c r="J57" s="170"/>
      <c r="K57" s="170"/>
      <c r="L57" s="170"/>
      <c r="M57" s="170"/>
      <c r="N57" s="51"/>
      <c r="O57" s="51"/>
    </row>
    <row r="58" spans="1:15" x14ac:dyDescent="0.2">
      <c r="A58" s="112" t="s">
        <v>4</v>
      </c>
      <c r="B58" s="1540"/>
      <c r="C58" s="1541"/>
      <c r="D58" s="1540"/>
      <c r="E58" s="1541"/>
      <c r="F58" s="1540"/>
      <c r="G58" s="1541"/>
      <c r="H58" s="1540"/>
      <c r="I58" s="1541"/>
      <c r="J58" s="1540"/>
      <c r="K58" s="1541"/>
      <c r="L58" s="1540">
        <f>SUM(B58:K58)</f>
        <v>0</v>
      </c>
      <c r="M58" s="1541"/>
      <c r="N58" s="51"/>
      <c r="O58" s="51"/>
    </row>
    <row r="59" spans="1:15" x14ac:dyDescent="0.2">
      <c r="A59" s="168" t="s">
        <v>105</v>
      </c>
      <c r="B59" s="1701"/>
      <c r="C59" s="1702"/>
      <c r="D59" s="1705"/>
      <c r="E59" s="1706"/>
      <c r="F59" s="1701"/>
      <c r="G59" s="1702"/>
      <c r="H59" s="1701"/>
      <c r="I59" s="1702"/>
      <c r="J59" s="1703"/>
      <c r="K59" s="1704"/>
      <c r="L59" s="1703">
        <f>SUM(B59:K59)</f>
        <v>0</v>
      </c>
      <c r="M59" s="1704"/>
      <c r="N59" s="51"/>
      <c r="O59" s="51"/>
    </row>
    <row r="60" spans="1:15" x14ac:dyDescent="0.2">
      <c r="A60" s="168" t="s">
        <v>29</v>
      </c>
      <c r="B60" s="1701"/>
      <c r="C60" s="1702"/>
      <c r="D60" s="1701"/>
      <c r="E60" s="1702"/>
      <c r="F60" s="1701"/>
      <c r="G60" s="1702"/>
      <c r="H60" s="1701"/>
      <c r="I60" s="1702"/>
      <c r="J60" s="1701"/>
      <c r="K60" s="1702"/>
      <c r="L60" s="1701">
        <f>SUM(B60:K60)</f>
        <v>0</v>
      </c>
      <c r="M60" s="1702"/>
      <c r="N60" s="51"/>
      <c r="O60" s="51"/>
    </row>
    <row r="61" spans="1:15" x14ac:dyDescent="0.2">
      <c r="A61" s="168" t="s">
        <v>106</v>
      </c>
      <c r="B61" s="1701"/>
      <c r="C61" s="1702"/>
      <c r="D61" s="1701"/>
      <c r="E61" s="1702"/>
      <c r="F61" s="1701"/>
      <c r="G61" s="1702"/>
      <c r="H61" s="1701"/>
      <c r="I61" s="1702"/>
      <c r="J61" s="1701"/>
      <c r="K61" s="1702"/>
      <c r="L61" s="1701">
        <f>SUM(B61:K61)</f>
        <v>0</v>
      </c>
      <c r="M61" s="1702"/>
      <c r="N61" s="51"/>
      <c r="O61" s="51"/>
    </row>
    <row r="62" spans="1:15" x14ac:dyDescent="0.2">
      <c r="A62" s="99" t="s">
        <v>121</v>
      </c>
      <c r="B62" s="1701"/>
      <c r="C62" s="1702"/>
      <c r="D62" s="1701"/>
      <c r="E62" s="1702"/>
      <c r="F62" s="1701"/>
      <c r="G62" s="1702"/>
      <c r="H62" s="1701"/>
      <c r="I62" s="1702"/>
      <c r="J62" s="1701"/>
      <c r="K62" s="1702"/>
      <c r="L62" s="1701">
        <f>SUM(B62:K62)</f>
        <v>0</v>
      </c>
      <c r="M62" s="1702"/>
      <c r="N62" s="51"/>
      <c r="O62" s="51"/>
    </row>
    <row r="63" spans="1:15" ht="13.5" thickBot="1" x14ac:dyDescent="0.25">
      <c r="A63" s="154" t="s">
        <v>107</v>
      </c>
      <c r="B63" s="1699">
        <f>SUM(B58:B62)</f>
        <v>0</v>
      </c>
      <c r="C63" s="1700"/>
      <c r="D63" s="1699">
        <f>SUM(D58:D62)</f>
        <v>0</v>
      </c>
      <c r="E63" s="1700"/>
      <c r="F63" s="1699">
        <f>SUM(F58:F62)</f>
        <v>0</v>
      </c>
      <c r="G63" s="1700"/>
      <c r="H63" s="1699">
        <f>SUM(H58:H62)</f>
        <v>0</v>
      </c>
      <c r="I63" s="1700"/>
      <c r="J63" s="1699">
        <f>SUM(J58:J62)</f>
        <v>0</v>
      </c>
      <c r="K63" s="1700"/>
      <c r="L63" s="1699">
        <f>SUM(L58:L62)</f>
        <v>0</v>
      </c>
      <c r="M63" s="1700"/>
      <c r="N63" s="51"/>
      <c r="O63" s="51"/>
    </row>
  </sheetData>
  <mergeCells count="257">
    <mergeCell ref="L1:M2"/>
    <mergeCell ref="J1:K2"/>
    <mergeCell ref="H1:I2"/>
    <mergeCell ref="J3:K3"/>
    <mergeCell ref="L4:M4"/>
    <mergeCell ref="L3:M3"/>
    <mergeCell ref="J4:K4"/>
    <mergeCell ref="L22:M22"/>
    <mergeCell ref="L6:M6"/>
    <mergeCell ref="J5:K5"/>
    <mergeCell ref="J21:K21"/>
    <mergeCell ref="D22:E22"/>
    <mergeCell ref="H21:I21"/>
    <mergeCell ref="J6:K6"/>
    <mergeCell ref="L5:M5"/>
    <mergeCell ref="H4:I4"/>
    <mergeCell ref="H3:I3"/>
    <mergeCell ref="D25:E25"/>
    <mergeCell ref="F25:G25"/>
    <mergeCell ref="F24:G24"/>
    <mergeCell ref="F23:G23"/>
    <mergeCell ref="H6:I6"/>
    <mergeCell ref="A1:A2"/>
    <mergeCell ref="D1:E2"/>
    <mergeCell ref="B1:C2"/>
    <mergeCell ref="F4:G4"/>
    <mergeCell ref="D4:E4"/>
    <mergeCell ref="B4:C4"/>
    <mergeCell ref="B3:C3"/>
    <mergeCell ref="D3:E3"/>
    <mergeCell ref="L23:M23"/>
    <mergeCell ref="J23:K23"/>
    <mergeCell ref="F5:G5"/>
    <mergeCell ref="B5:C5"/>
    <mergeCell ref="D5:E5"/>
    <mergeCell ref="H5:I5"/>
    <mergeCell ref="B6:C6"/>
    <mergeCell ref="B21:C21"/>
    <mergeCell ref="F6:G6"/>
    <mergeCell ref="D6:E6"/>
    <mergeCell ref="B22:C22"/>
    <mergeCell ref="D21:E21"/>
    <mergeCell ref="B23:C23"/>
    <mergeCell ref="D23:E23"/>
    <mergeCell ref="H22:I22"/>
    <mergeCell ref="F22:G22"/>
    <mergeCell ref="J22:K22"/>
    <mergeCell ref="L21:M21"/>
    <mergeCell ref="B27:C27"/>
    <mergeCell ref="H26:I26"/>
    <mergeCell ref="D26:E26"/>
    <mergeCell ref="D27:E27"/>
    <mergeCell ref="B26:C26"/>
    <mergeCell ref="J26:K26"/>
    <mergeCell ref="L26:M26"/>
    <mergeCell ref="J25:K25"/>
    <mergeCell ref="L24:M24"/>
    <mergeCell ref="J24:K24"/>
    <mergeCell ref="L25:M25"/>
    <mergeCell ref="D24:E24"/>
    <mergeCell ref="B25:C25"/>
    <mergeCell ref="B24:C24"/>
    <mergeCell ref="H24:I24"/>
    <mergeCell ref="F26:G26"/>
    <mergeCell ref="H27:I27"/>
    <mergeCell ref="F27:G27"/>
    <mergeCell ref="D28:E28"/>
    <mergeCell ref="F28:G28"/>
    <mergeCell ref="H28:I28"/>
    <mergeCell ref="H23:I23"/>
    <mergeCell ref="H25:I25"/>
    <mergeCell ref="F21:G21"/>
    <mergeCell ref="B33:C33"/>
    <mergeCell ref="F31:G31"/>
    <mergeCell ref="H30:I30"/>
    <mergeCell ref="B28:C28"/>
    <mergeCell ref="D30:E30"/>
    <mergeCell ref="D31:E31"/>
    <mergeCell ref="B32:C32"/>
    <mergeCell ref="D33:E33"/>
    <mergeCell ref="F33:G33"/>
    <mergeCell ref="H33:I33"/>
    <mergeCell ref="B30:C30"/>
    <mergeCell ref="B31:C31"/>
    <mergeCell ref="D32:E32"/>
    <mergeCell ref="L38:M38"/>
    <mergeCell ref="J38:K38"/>
    <mergeCell ref="J37:K37"/>
    <mergeCell ref="J34:K34"/>
    <mergeCell ref="L30:M30"/>
    <mergeCell ref="L32:M32"/>
    <mergeCell ref="L28:M28"/>
    <mergeCell ref="J32:K32"/>
    <mergeCell ref="J31:K31"/>
    <mergeCell ref="J30:K30"/>
    <mergeCell ref="L27:M27"/>
    <mergeCell ref="J27:K27"/>
    <mergeCell ref="J28:K28"/>
    <mergeCell ref="L33:M33"/>
    <mergeCell ref="L31:M31"/>
    <mergeCell ref="J33:K33"/>
    <mergeCell ref="F30:G30"/>
    <mergeCell ref="H31:I31"/>
    <mergeCell ref="F32:G32"/>
    <mergeCell ref="H32:I32"/>
    <mergeCell ref="L39:M39"/>
    <mergeCell ref="J39:K39"/>
    <mergeCell ref="H34:I34"/>
    <mergeCell ref="B38:C38"/>
    <mergeCell ref="B35:C35"/>
    <mergeCell ref="H35:I35"/>
    <mergeCell ref="D35:E35"/>
    <mergeCell ref="F35:G35"/>
    <mergeCell ref="H37:I37"/>
    <mergeCell ref="D34:E34"/>
    <mergeCell ref="B34:C34"/>
    <mergeCell ref="F34:G34"/>
    <mergeCell ref="B37:C37"/>
    <mergeCell ref="L34:M34"/>
    <mergeCell ref="L37:M37"/>
    <mergeCell ref="L35:M35"/>
    <mergeCell ref="J35:K35"/>
    <mergeCell ref="B39:C39"/>
    <mergeCell ref="D39:E39"/>
    <mergeCell ref="F37:G37"/>
    <mergeCell ref="H39:I39"/>
    <mergeCell ref="F38:G38"/>
    <mergeCell ref="F39:G39"/>
    <mergeCell ref="D38:E38"/>
    <mergeCell ref="H38:I38"/>
    <mergeCell ref="D37:E37"/>
    <mergeCell ref="F43:G43"/>
    <mergeCell ref="J43:K43"/>
    <mergeCell ref="B45:C45"/>
    <mergeCell ref="H45:I45"/>
    <mergeCell ref="L44:M44"/>
    <mergeCell ref="L43:M43"/>
    <mergeCell ref="D45:E45"/>
    <mergeCell ref="F45:G45"/>
    <mergeCell ref="D40:E40"/>
    <mergeCell ref="H43:I43"/>
    <mergeCell ref="F42:G42"/>
    <mergeCell ref="L42:M42"/>
    <mergeCell ref="L40:M40"/>
    <mergeCell ref="J40:K40"/>
    <mergeCell ref="H40:I40"/>
    <mergeCell ref="J41:K41"/>
    <mergeCell ref="F41:G41"/>
    <mergeCell ref="H41:I41"/>
    <mergeCell ref="L49:M49"/>
    <mergeCell ref="J49:K49"/>
    <mergeCell ref="L48:M48"/>
    <mergeCell ref="L47:M47"/>
    <mergeCell ref="H47:I47"/>
    <mergeCell ref="J48:K48"/>
    <mergeCell ref="H49:I49"/>
    <mergeCell ref="H48:I48"/>
    <mergeCell ref="B40:C40"/>
    <mergeCell ref="D41:E41"/>
    <mergeCell ref="B42:C42"/>
    <mergeCell ref="B41:C41"/>
    <mergeCell ref="D42:E42"/>
    <mergeCell ref="F40:G40"/>
    <mergeCell ref="L41:M41"/>
    <mergeCell ref="B44:C44"/>
    <mergeCell ref="D44:E44"/>
    <mergeCell ref="B43:C43"/>
    <mergeCell ref="J42:K42"/>
    <mergeCell ref="H42:I42"/>
    <mergeCell ref="H44:I44"/>
    <mergeCell ref="J44:K44"/>
    <mergeCell ref="F44:G44"/>
    <mergeCell ref="D43:E43"/>
    <mergeCell ref="B53:C53"/>
    <mergeCell ref="D51:E51"/>
    <mergeCell ref="B51:C51"/>
    <mergeCell ref="D53:E53"/>
    <mergeCell ref="D52:E52"/>
    <mergeCell ref="F48:G48"/>
    <mergeCell ref="J45:K45"/>
    <mergeCell ref="L45:M45"/>
    <mergeCell ref="J47:K47"/>
    <mergeCell ref="H50:I50"/>
    <mergeCell ref="L50:M50"/>
    <mergeCell ref="J50:K50"/>
    <mergeCell ref="B50:C50"/>
    <mergeCell ref="B48:C48"/>
    <mergeCell ref="D49:E49"/>
    <mergeCell ref="B49:C49"/>
    <mergeCell ref="F47:G47"/>
    <mergeCell ref="B52:C52"/>
    <mergeCell ref="F49:G49"/>
    <mergeCell ref="F50:G50"/>
    <mergeCell ref="D48:E48"/>
    <mergeCell ref="D50:E50"/>
    <mergeCell ref="B47:C47"/>
    <mergeCell ref="D47:E47"/>
    <mergeCell ref="L56:M56"/>
    <mergeCell ref="L51:M51"/>
    <mergeCell ref="J56:K56"/>
    <mergeCell ref="J58:K58"/>
    <mergeCell ref="L54:M54"/>
    <mergeCell ref="J54:K54"/>
    <mergeCell ref="L52:M52"/>
    <mergeCell ref="L53:M53"/>
    <mergeCell ref="F54:G54"/>
    <mergeCell ref="F52:G52"/>
    <mergeCell ref="J51:K51"/>
    <mergeCell ref="H52:I52"/>
    <mergeCell ref="F51:G51"/>
    <mergeCell ref="H54:I54"/>
    <mergeCell ref="F53:G53"/>
    <mergeCell ref="J53:K53"/>
    <mergeCell ref="J52:K52"/>
    <mergeCell ref="H51:I51"/>
    <mergeCell ref="H53:I53"/>
    <mergeCell ref="F56:G56"/>
    <mergeCell ref="J60:K60"/>
    <mergeCell ref="J62:K62"/>
    <mergeCell ref="J59:K59"/>
    <mergeCell ref="H56:I56"/>
    <mergeCell ref="B54:C54"/>
    <mergeCell ref="D54:E54"/>
    <mergeCell ref="B58:C58"/>
    <mergeCell ref="B56:C56"/>
    <mergeCell ref="D56:E56"/>
    <mergeCell ref="B63:C63"/>
    <mergeCell ref="F62:G62"/>
    <mergeCell ref="J63:K63"/>
    <mergeCell ref="L63:M63"/>
    <mergeCell ref="H63:I63"/>
    <mergeCell ref="H58:I58"/>
    <mergeCell ref="B59:C59"/>
    <mergeCell ref="D59:E59"/>
    <mergeCell ref="H59:I59"/>
    <mergeCell ref="F59:G59"/>
    <mergeCell ref="F58:G58"/>
    <mergeCell ref="D58:E58"/>
    <mergeCell ref="H60:I60"/>
    <mergeCell ref="H62:I62"/>
    <mergeCell ref="D60:E60"/>
    <mergeCell ref="B60:C60"/>
    <mergeCell ref="B61:C61"/>
    <mergeCell ref="F60:G60"/>
    <mergeCell ref="F61:G61"/>
    <mergeCell ref="D61:E61"/>
    <mergeCell ref="B62:C62"/>
    <mergeCell ref="H61:I61"/>
    <mergeCell ref="D63:E63"/>
    <mergeCell ref="F63:G63"/>
    <mergeCell ref="D62:E62"/>
    <mergeCell ref="L62:M62"/>
    <mergeCell ref="L60:M60"/>
    <mergeCell ref="J61:K61"/>
    <mergeCell ref="L61:M61"/>
    <mergeCell ref="L58:M58"/>
    <mergeCell ref="L59:M59"/>
  </mergeCells>
  <phoneticPr fontId="0" type="noConversion"/>
  <printOptions horizontalCentered="1" verticalCentered="1"/>
  <pageMargins left="0" right="0" top="0" bottom="0" header="0" footer="0"/>
  <pageSetup paperSize="8" scale="88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3">
    <tabColor theme="6" tint="-0.249977111117893"/>
    <pageSetUpPr fitToPage="1"/>
  </sheetPr>
  <dimension ref="A1:T67"/>
  <sheetViews>
    <sheetView workbookViewId="0">
      <pane xSplit="1" ySplit="6" topLeftCell="E7" activePane="bottomRight" state="frozen"/>
      <selection pane="topRight" activeCell="B1" sqref="B1"/>
      <selection pane="bottomLeft" activeCell="A7" sqref="A7"/>
      <selection pane="bottomRight" sqref="A1:A2"/>
    </sheetView>
  </sheetViews>
  <sheetFormatPr baseColWidth="10" defaultColWidth="11.42578125" defaultRowHeight="12.75" x14ac:dyDescent="0.2"/>
  <cols>
    <col min="1" max="1" width="40.140625" customWidth="1"/>
    <col min="2" max="17" width="8.7109375" customWidth="1"/>
    <col min="18" max="19" width="8.7109375" style="276" customWidth="1"/>
    <col min="20" max="20" width="3" customWidth="1"/>
  </cols>
  <sheetData>
    <row r="1" spans="1:20" ht="12.75" customHeight="1" x14ac:dyDescent="0.2">
      <c r="A1" s="1552" t="s">
        <v>424</v>
      </c>
      <c r="B1" s="1548" t="s">
        <v>375</v>
      </c>
      <c r="C1" s="1549"/>
      <c r="D1" s="1548" t="s">
        <v>376</v>
      </c>
      <c r="E1" s="1549"/>
      <c r="F1" s="1548" t="s">
        <v>377</v>
      </c>
      <c r="G1" s="1549"/>
      <c r="H1" s="1548" t="s">
        <v>378</v>
      </c>
      <c r="I1" s="1549"/>
      <c r="J1" s="1548" t="s">
        <v>379</v>
      </c>
      <c r="K1" s="1556"/>
      <c r="L1" s="1548" t="s">
        <v>380</v>
      </c>
      <c r="M1" s="1549"/>
      <c r="N1" s="1548" t="s">
        <v>384</v>
      </c>
      <c r="O1" s="1549"/>
      <c r="P1" s="1511" t="s">
        <v>283</v>
      </c>
      <c r="Q1" s="1512"/>
      <c r="R1" s="1489" t="s">
        <v>282</v>
      </c>
      <c r="S1" s="1648"/>
      <c r="T1" s="51"/>
    </row>
    <row r="2" spans="1:20" ht="48.75" customHeight="1" thickBot="1" x14ac:dyDescent="0.25">
      <c r="A2" s="1553"/>
      <c r="B2" s="1550"/>
      <c r="C2" s="1551"/>
      <c r="D2" s="1550"/>
      <c r="E2" s="1551"/>
      <c r="F2" s="1550"/>
      <c r="G2" s="1551"/>
      <c r="H2" s="1550"/>
      <c r="I2" s="1551"/>
      <c r="J2" s="1557"/>
      <c r="K2" s="1558"/>
      <c r="L2" s="1550"/>
      <c r="M2" s="1551"/>
      <c r="N2" s="1550"/>
      <c r="O2" s="1551"/>
      <c r="P2" s="1513"/>
      <c r="Q2" s="1514"/>
      <c r="R2" s="1491"/>
      <c r="S2" s="1649"/>
      <c r="T2" s="51"/>
    </row>
    <row r="3" spans="1:20" s="279" customFormat="1" x14ac:dyDescent="0.2">
      <c r="A3" s="234" t="s">
        <v>284</v>
      </c>
      <c r="B3" s="1756"/>
      <c r="C3" s="1757"/>
      <c r="D3" s="1756"/>
      <c r="E3" s="1757"/>
      <c r="F3" s="1756"/>
      <c r="G3" s="1757"/>
      <c r="H3" s="1756"/>
      <c r="I3" s="1757"/>
      <c r="J3" s="1756"/>
      <c r="K3" s="1757"/>
      <c r="L3" s="1756"/>
      <c r="M3" s="1757"/>
      <c r="N3" s="1756"/>
      <c r="O3" s="1757"/>
      <c r="P3" s="1756"/>
      <c r="Q3" s="1757"/>
      <c r="R3" s="1493"/>
      <c r="S3" s="1607"/>
      <c r="T3" s="278"/>
    </row>
    <row r="4" spans="1:20" x14ac:dyDescent="0.2">
      <c r="A4" s="145" t="s">
        <v>85</v>
      </c>
      <c r="B4" s="1497"/>
      <c r="C4" s="1498"/>
      <c r="D4" s="1497"/>
      <c r="E4" s="1498"/>
      <c r="F4" s="1497"/>
      <c r="G4" s="1498"/>
      <c r="H4" s="1497"/>
      <c r="I4" s="1498"/>
      <c r="J4" s="1497"/>
      <c r="K4" s="1498"/>
      <c r="L4" s="1497"/>
      <c r="M4" s="1498"/>
      <c r="N4" s="1497"/>
      <c r="O4" s="1498"/>
      <c r="P4" s="1497"/>
      <c r="Q4" s="1498"/>
      <c r="R4" s="1495">
        <f>SUM(B4:Q4)</f>
        <v>0</v>
      </c>
      <c r="S4" s="1604"/>
      <c r="T4" s="51"/>
    </row>
    <row r="5" spans="1:20" x14ac:dyDescent="0.2">
      <c r="A5" s="145" t="s">
        <v>73</v>
      </c>
      <c r="B5" s="1546"/>
      <c r="C5" s="1547"/>
      <c r="D5" s="1546"/>
      <c r="E5" s="1547"/>
      <c r="F5" s="1546"/>
      <c r="G5" s="1547"/>
      <c r="H5" s="1546"/>
      <c r="I5" s="1547"/>
      <c r="J5" s="1546"/>
      <c r="K5" s="1547"/>
      <c r="L5" s="1546"/>
      <c r="M5" s="1547"/>
      <c r="N5" s="1546"/>
      <c r="O5" s="1547"/>
      <c r="P5" s="1546"/>
      <c r="Q5" s="1547"/>
      <c r="R5" s="1495">
        <f>SUM(B5:Q5)</f>
        <v>0</v>
      </c>
      <c r="S5" s="1604"/>
      <c r="T5" s="51"/>
    </row>
    <row r="6" spans="1:20" ht="13.5" thickBot="1" x14ac:dyDescent="0.25">
      <c r="A6" s="146" t="s">
        <v>87</v>
      </c>
      <c r="B6" s="1471" t="e">
        <f>B5/B4</f>
        <v>#DIV/0!</v>
      </c>
      <c r="C6" s="1472"/>
      <c r="D6" s="1471" t="e">
        <f>D5/D4</f>
        <v>#DIV/0!</v>
      </c>
      <c r="E6" s="1472"/>
      <c r="F6" s="1471" t="e">
        <f>F5/F4</f>
        <v>#DIV/0!</v>
      </c>
      <c r="G6" s="1472"/>
      <c r="H6" s="1471" t="e">
        <f>H5/H4</f>
        <v>#DIV/0!</v>
      </c>
      <c r="I6" s="1472"/>
      <c r="J6" s="1471" t="e">
        <f>J5/J4</f>
        <v>#DIV/0!</v>
      </c>
      <c r="K6" s="1472"/>
      <c r="L6" s="1471" t="e">
        <f>L5/L4</f>
        <v>#DIV/0!</v>
      </c>
      <c r="M6" s="1472"/>
      <c r="N6" s="1471" t="e">
        <f>N5/N4</f>
        <v>#DIV/0!</v>
      </c>
      <c r="O6" s="1472"/>
      <c r="P6" s="1471" t="e">
        <f>P5/P4</f>
        <v>#DIV/0!</v>
      </c>
      <c r="Q6" s="1472"/>
      <c r="R6" s="1608" t="e">
        <f>R5/R4</f>
        <v>#DIV/0!</v>
      </c>
      <c r="S6" s="1609"/>
      <c r="T6" s="51"/>
    </row>
    <row r="7" spans="1:20" ht="13.5" thickBot="1" x14ac:dyDescent="0.25">
      <c r="A7" s="251"/>
      <c r="B7" s="148" t="s">
        <v>34</v>
      </c>
      <c r="C7" s="149" t="s">
        <v>84</v>
      </c>
      <c r="D7" s="148" t="s">
        <v>34</v>
      </c>
      <c r="E7" s="149" t="s">
        <v>84</v>
      </c>
      <c r="F7" s="148" t="s">
        <v>34</v>
      </c>
      <c r="G7" s="149" t="s">
        <v>84</v>
      </c>
      <c r="H7" s="148" t="s">
        <v>34</v>
      </c>
      <c r="I7" s="149" t="s">
        <v>84</v>
      </c>
      <c r="J7" s="148" t="s">
        <v>34</v>
      </c>
      <c r="K7" s="149" t="s">
        <v>84</v>
      </c>
      <c r="L7" s="148" t="s">
        <v>34</v>
      </c>
      <c r="M7" s="149" t="s">
        <v>84</v>
      </c>
      <c r="N7" s="148" t="s">
        <v>34</v>
      </c>
      <c r="O7" s="149" t="s">
        <v>84</v>
      </c>
      <c r="P7" s="148" t="s">
        <v>34</v>
      </c>
      <c r="Q7" s="149" t="s">
        <v>84</v>
      </c>
      <c r="R7" s="281" t="s">
        <v>34</v>
      </c>
      <c r="S7" s="285" t="s">
        <v>84</v>
      </c>
      <c r="T7" s="51"/>
    </row>
    <row r="8" spans="1:20" x14ac:dyDescent="0.2">
      <c r="A8" s="98" t="s">
        <v>76</v>
      </c>
      <c r="B8" s="150"/>
      <c r="C8" s="151">
        <f>B8*192</f>
        <v>0</v>
      </c>
      <c r="D8" s="672"/>
      <c r="E8" s="669">
        <f>D8*192</f>
        <v>0</v>
      </c>
      <c r="F8" s="150"/>
      <c r="G8" s="151">
        <f>F8*192</f>
        <v>0</v>
      </c>
      <c r="H8" s="150"/>
      <c r="I8" s="151">
        <f>H8*192</f>
        <v>0</v>
      </c>
      <c r="J8" s="668"/>
      <c r="K8" s="669">
        <f>J8*192</f>
        <v>0</v>
      </c>
      <c r="L8" s="150"/>
      <c r="M8" s="151">
        <f>L8*192</f>
        <v>0</v>
      </c>
      <c r="N8" s="150"/>
      <c r="O8" s="151">
        <f>N8*192</f>
        <v>0</v>
      </c>
      <c r="P8" s="150"/>
      <c r="Q8" s="151">
        <f>P8*192</f>
        <v>0</v>
      </c>
      <c r="R8" s="428">
        <f>SUM(P8,N8,L8,J8,H8,F8,D8,B8)</f>
        <v>0</v>
      </c>
      <c r="S8" s="288">
        <f>SUM(Q8,O8,M8,K8,I8,G8,E8,C8)</f>
        <v>0</v>
      </c>
      <c r="T8" s="51"/>
    </row>
    <row r="9" spans="1:20" x14ac:dyDescent="0.2">
      <c r="A9" s="99" t="s">
        <v>75</v>
      </c>
      <c r="B9" s="152"/>
      <c r="C9" s="153">
        <f>B9*192</f>
        <v>0</v>
      </c>
      <c r="D9" s="673"/>
      <c r="E9" s="671">
        <f>D9*192</f>
        <v>0</v>
      </c>
      <c r="F9" s="152"/>
      <c r="G9" s="153">
        <f>F9*192</f>
        <v>0</v>
      </c>
      <c r="H9" s="152"/>
      <c r="I9" s="153">
        <f>H9*192</f>
        <v>0</v>
      </c>
      <c r="J9" s="670"/>
      <c r="K9" s="671">
        <f>J9*192</f>
        <v>0</v>
      </c>
      <c r="L9" s="152"/>
      <c r="M9" s="153">
        <f>L9*192</f>
        <v>0</v>
      </c>
      <c r="N9" s="152"/>
      <c r="O9" s="153">
        <f>N9*192</f>
        <v>0</v>
      </c>
      <c r="P9" s="152"/>
      <c r="Q9" s="153">
        <f>P9*192</f>
        <v>0</v>
      </c>
      <c r="R9" s="432">
        <f>SUM(P9,N9,L9,J9,H9,F9,D9,B9)</f>
        <v>0</v>
      </c>
      <c r="S9" s="289">
        <f>SUM(Q9,O9,M9,K9,I9,G9,E9,C9)</f>
        <v>0</v>
      </c>
      <c r="T9" s="51"/>
    </row>
    <row r="10" spans="1:20" x14ac:dyDescent="0.2">
      <c r="A10" s="99" t="s">
        <v>77</v>
      </c>
      <c r="B10" s="152"/>
      <c r="C10" s="153">
        <f>B10*192</f>
        <v>0</v>
      </c>
      <c r="D10" s="673"/>
      <c r="E10" s="671">
        <f>D10*192</f>
        <v>0</v>
      </c>
      <c r="F10" s="152"/>
      <c r="G10" s="153">
        <f>F10*192</f>
        <v>0</v>
      </c>
      <c r="H10" s="152"/>
      <c r="I10" s="153">
        <f>H10*192</f>
        <v>0</v>
      </c>
      <c r="J10" s="670"/>
      <c r="K10" s="671">
        <f>J10*192</f>
        <v>0</v>
      </c>
      <c r="L10" s="152"/>
      <c r="M10" s="153">
        <f>L10*192</f>
        <v>0</v>
      </c>
      <c r="N10" s="152"/>
      <c r="O10" s="153">
        <f>N10*192</f>
        <v>0</v>
      </c>
      <c r="P10" s="152"/>
      <c r="Q10" s="153">
        <f>P10*192</f>
        <v>0</v>
      </c>
      <c r="R10" s="432">
        <f t="shared" ref="R10:R18" si="0">SUM(P10,N10,L10,J10,H10,F10,D10,B10)</f>
        <v>0</v>
      </c>
      <c r="S10" s="289">
        <f>SUM(Q10,O10,M10,K10,I10,G10,E10,C10)</f>
        <v>0</v>
      </c>
      <c r="T10" s="51"/>
    </row>
    <row r="11" spans="1:20" x14ac:dyDescent="0.2">
      <c r="A11" s="99" t="s">
        <v>78</v>
      </c>
      <c r="B11" s="152"/>
      <c r="C11" s="153">
        <f>B11*192</f>
        <v>0</v>
      </c>
      <c r="D11" s="673"/>
      <c r="E11" s="671">
        <f>D11*192</f>
        <v>0</v>
      </c>
      <c r="F11" s="152"/>
      <c r="G11" s="153">
        <f>F11*192</f>
        <v>0</v>
      </c>
      <c r="H11" s="152"/>
      <c r="I11" s="153">
        <f>H11*192</f>
        <v>0</v>
      </c>
      <c r="J11" s="670"/>
      <c r="K11" s="671">
        <f>J11*192</f>
        <v>0</v>
      </c>
      <c r="L11" s="152"/>
      <c r="M11" s="153">
        <f>L11*192</f>
        <v>0</v>
      </c>
      <c r="N11" s="152"/>
      <c r="O11" s="153">
        <f>N11*192</f>
        <v>0</v>
      </c>
      <c r="P11" s="152"/>
      <c r="Q11" s="153">
        <f>P11*192</f>
        <v>0</v>
      </c>
      <c r="R11" s="432">
        <f t="shared" si="0"/>
        <v>0</v>
      </c>
      <c r="S11" s="289">
        <f t="shared" ref="S11:S18" si="1">SUM(Q11,O11,M11,K11,I11,G11,E11,C11)</f>
        <v>0</v>
      </c>
      <c r="T11" s="51"/>
    </row>
    <row r="12" spans="1:20" x14ac:dyDescent="0.2">
      <c r="A12" s="99" t="s">
        <v>79</v>
      </c>
      <c r="B12" s="152"/>
      <c r="C12" s="153">
        <f>B12*384</f>
        <v>0</v>
      </c>
      <c r="D12" s="152"/>
      <c r="E12" s="153">
        <f>D12*384</f>
        <v>0</v>
      </c>
      <c r="F12" s="152"/>
      <c r="G12" s="153">
        <f>F12*384</f>
        <v>0</v>
      </c>
      <c r="H12" s="152"/>
      <c r="I12" s="153">
        <f>H12*384</f>
        <v>0</v>
      </c>
      <c r="J12" s="152"/>
      <c r="K12" s="317">
        <f>J12*384</f>
        <v>0</v>
      </c>
      <c r="L12" s="152"/>
      <c r="M12" s="153">
        <f>L12*384</f>
        <v>0</v>
      </c>
      <c r="N12" s="152"/>
      <c r="O12" s="153">
        <f>N12*384</f>
        <v>0</v>
      </c>
      <c r="P12" s="152"/>
      <c r="Q12" s="153">
        <f>P12*384</f>
        <v>0</v>
      </c>
      <c r="R12" s="432">
        <f t="shared" si="0"/>
        <v>0</v>
      </c>
      <c r="S12" s="289">
        <f t="shared" si="1"/>
        <v>0</v>
      </c>
      <c r="T12" s="51"/>
    </row>
    <row r="13" spans="1:20" x14ac:dyDescent="0.2">
      <c r="A13" s="172" t="s">
        <v>116</v>
      </c>
      <c r="B13" s="152"/>
      <c r="C13" s="153">
        <f>B13*384</f>
        <v>0</v>
      </c>
      <c r="D13" s="152"/>
      <c r="E13" s="153">
        <f>D13*384</f>
        <v>0</v>
      </c>
      <c r="F13" s="152"/>
      <c r="G13" s="153">
        <f>F13*384</f>
        <v>0</v>
      </c>
      <c r="H13" s="152"/>
      <c r="I13" s="153">
        <f>H13*384</f>
        <v>0</v>
      </c>
      <c r="J13" s="152"/>
      <c r="K13" s="317">
        <f>J13*384</f>
        <v>0</v>
      </c>
      <c r="L13" s="152"/>
      <c r="M13" s="153">
        <f>L13*384</f>
        <v>0</v>
      </c>
      <c r="N13" s="152"/>
      <c r="O13" s="153">
        <f>N13*384</f>
        <v>0</v>
      </c>
      <c r="P13" s="152"/>
      <c r="Q13" s="153">
        <f>P13*384</f>
        <v>0</v>
      </c>
      <c r="R13" s="432">
        <f t="shared" si="0"/>
        <v>0</v>
      </c>
      <c r="S13" s="289">
        <f t="shared" si="1"/>
        <v>0</v>
      </c>
      <c r="T13" s="51"/>
    </row>
    <row r="14" spans="1:20" x14ac:dyDescent="0.2">
      <c r="A14" s="99" t="s">
        <v>74</v>
      </c>
      <c r="B14" s="152"/>
      <c r="C14" s="153">
        <f>B14*96</f>
        <v>0</v>
      </c>
      <c r="D14" s="152"/>
      <c r="E14" s="153">
        <f>D14*96</f>
        <v>0</v>
      </c>
      <c r="F14" s="152"/>
      <c r="G14" s="153">
        <f>F14*96</f>
        <v>0</v>
      </c>
      <c r="H14" s="152"/>
      <c r="I14" s="153">
        <f>H14*96</f>
        <v>0</v>
      </c>
      <c r="J14" s="152"/>
      <c r="K14" s="153">
        <f>J14*96</f>
        <v>0</v>
      </c>
      <c r="L14" s="152"/>
      <c r="M14" s="153">
        <f>L14*96</f>
        <v>0</v>
      </c>
      <c r="N14" s="152"/>
      <c r="O14" s="153">
        <f>N14*96</f>
        <v>0</v>
      </c>
      <c r="P14" s="152"/>
      <c r="Q14" s="153">
        <f>P14*96</f>
        <v>0</v>
      </c>
      <c r="R14" s="432">
        <f t="shared" si="0"/>
        <v>0</v>
      </c>
      <c r="S14" s="289">
        <f t="shared" si="1"/>
        <v>0</v>
      </c>
      <c r="T14" s="51"/>
    </row>
    <row r="15" spans="1:20" x14ac:dyDescent="0.2">
      <c r="A15" s="99" t="s">
        <v>82</v>
      </c>
      <c r="B15" s="152"/>
      <c r="C15" s="153">
        <f>B15*192</f>
        <v>0</v>
      </c>
      <c r="D15" s="152"/>
      <c r="E15" s="153">
        <f>D15*192</f>
        <v>0</v>
      </c>
      <c r="F15" s="152"/>
      <c r="G15" s="153">
        <f>F15*192</f>
        <v>0</v>
      </c>
      <c r="H15" s="152"/>
      <c r="I15" s="153">
        <f>H15*192</f>
        <v>0</v>
      </c>
      <c r="J15" s="152"/>
      <c r="K15" s="153">
        <f>J15*192</f>
        <v>0</v>
      </c>
      <c r="L15" s="152"/>
      <c r="M15" s="153">
        <f>L15*192</f>
        <v>0</v>
      </c>
      <c r="N15" s="152"/>
      <c r="O15" s="153">
        <f>N15*192</f>
        <v>0</v>
      </c>
      <c r="P15" s="152"/>
      <c r="Q15" s="153">
        <f>P15*192</f>
        <v>0</v>
      </c>
      <c r="R15" s="432">
        <f t="shared" si="0"/>
        <v>0</v>
      </c>
      <c r="S15" s="289">
        <f t="shared" si="1"/>
        <v>0</v>
      </c>
      <c r="T15" s="51"/>
    </row>
    <row r="16" spans="1:20" x14ac:dyDescent="0.2">
      <c r="A16" s="99" t="s">
        <v>80</v>
      </c>
      <c r="B16" s="152"/>
      <c r="C16" s="153">
        <f>B16*200</f>
        <v>0</v>
      </c>
      <c r="D16" s="152"/>
      <c r="E16" s="153">
        <f>D16*200</f>
        <v>0</v>
      </c>
      <c r="F16" s="152"/>
      <c r="G16" s="153">
        <f>F16*200</f>
        <v>0</v>
      </c>
      <c r="H16" s="152"/>
      <c r="I16" s="153">
        <f>H16*200</f>
        <v>0</v>
      </c>
      <c r="J16" s="152"/>
      <c r="K16" s="153">
        <f>J16*200</f>
        <v>0</v>
      </c>
      <c r="L16" s="152"/>
      <c r="M16" s="153">
        <f>L16*200</f>
        <v>0</v>
      </c>
      <c r="N16" s="152"/>
      <c r="O16" s="153">
        <f>N16*200</f>
        <v>0</v>
      </c>
      <c r="P16" s="152"/>
      <c r="Q16" s="153">
        <f>P16*200</f>
        <v>0</v>
      </c>
      <c r="R16" s="432">
        <f t="shared" si="0"/>
        <v>0</v>
      </c>
      <c r="S16" s="289">
        <f t="shared" si="1"/>
        <v>0</v>
      </c>
      <c r="T16" s="51"/>
    </row>
    <row r="17" spans="1:20" x14ac:dyDescent="0.2">
      <c r="A17" s="99" t="s">
        <v>81</v>
      </c>
      <c r="B17" s="152"/>
      <c r="C17" s="153">
        <f>B17*192</f>
        <v>0</v>
      </c>
      <c r="D17" s="152"/>
      <c r="E17" s="153">
        <f>D17*192</f>
        <v>0</v>
      </c>
      <c r="F17" s="152"/>
      <c r="G17" s="153">
        <f>F17*192</f>
        <v>0</v>
      </c>
      <c r="H17" s="152"/>
      <c r="I17" s="153">
        <f>H17*192</f>
        <v>0</v>
      </c>
      <c r="J17" s="152"/>
      <c r="K17" s="153"/>
      <c r="L17" s="152"/>
      <c r="M17" s="153">
        <f>L17*192</f>
        <v>0</v>
      </c>
      <c r="N17" s="152"/>
      <c r="O17" s="153">
        <f>N17*192</f>
        <v>0</v>
      </c>
      <c r="P17" s="152"/>
      <c r="Q17" s="153">
        <f>P17*192</f>
        <v>0</v>
      </c>
      <c r="R17" s="432">
        <f t="shared" si="0"/>
        <v>0</v>
      </c>
      <c r="S17" s="289">
        <f t="shared" si="1"/>
        <v>0</v>
      </c>
      <c r="T17" s="51"/>
    </row>
    <row r="18" spans="1:20" x14ac:dyDescent="0.2">
      <c r="A18" s="235" t="s">
        <v>83</v>
      </c>
      <c r="B18" s="152"/>
      <c r="C18" s="153">
        <f>B18*64</f>
        <v>0</v>
      </c>
      <c r="D18" s="152"/>
      <c r="E18" s="153">
        <f>D18*64</f>
        <v>0</v>
      </c>
      <c r="F18" s="152"/>
      <c r="G18" s="153">
        <f>F18*64</f>
        <v>0</v>
      </c>
      <c r="H18" s="152"/>
      <c r="I18" s="153">
        <f>H18*64</f>
        <v>0</v>
      </c>
      <c r="J18" s="152"/>
      <c r="K18" s="153">
        <f>J18*64</f>
        <v>0</v>
      </c>
      <c r="L18" s="152"/>
      <c r="M18" s="153">
        <f>L18*64</f>
        <v>0</v>
      </c>
      <c r="N18" s="152"/>
      <c r="O18" s="153">
        <f>N18*64</f>
        <v>0</v>
      </c>
      <c r="P18" s="152"/>
      <c r="Q18" s="153">
        <f>P18*64</f>
        <v>0</v>
      </c>
      <c r="R18" s="432">
        <f t="shared" si="0"/>
        <v>0</v>
      </c>
      <c r="S18" s="289">
        <f t="shared" si="1"/>
        <v>0</v>
      </c>
      <c r="T18" s="51"/>
    </row>
    <row r="19" spans="1:20" ht="13.5" thickBot="1" x14ac:dyDescent="0.25">
      <c r="A19" s="154" t="s">
        <v>38</v>
      </c>
      <c r="B19" s="231">
        <f>SUM(B8:B18)</f>
        <v>0</v>
      </c>
      <c r="C19" s="232">
        <f t="shared" ref="C19:Q19" si="2">SUM(C8:C18)</f>
        <v>0</v>
      </c>
      <c r="D19" s="231">
        <f t="shared" si="2"/>
        <v>0</v>
      </c>
      <c r="E19" s="232">
        <f t="shared" si="2"/>
        <v>0</v>
      </c>
      <c r="F19" s="231">
        <f t="shared" si="2"/>
        <v>0</v>
      </c>
      <c r="G19" s="232">
        <f t="shared" si="2"/>
        <v>0</v>
      </c>
      <c r="H19" s="231">
        <f t="shared" si="2"/>
        <v>0</v>
      </c>
      <c r="I19" s="232">
        <f t="shared" si="2"/>
        <v>0</v>
      </c>
      <c r="J19" s="231">
        <f t="shared" si="2"/>
        <v>0</v>
      </c>
      <c r="K19" s="417">
        <f t="shared" si="2"/>
        <v>0</v>
      </c>
      <c r="L19" s="231">
        <f t="shared" si="2"/>
        <v>0</v>
      </c>
      <c r="M19" s="232">
        <f t="shared" si="2"/>
        <v>0</v>
      </c>
      <c r="N19" s="231">
        <f t="shared" si="2"/>
        <v>0</v>
      </c>
      <c r="O19" s="232">
        <f t="shared" si="2"/>
        <v>0</v>
      </c>
      <c r="P19" s="231">
        <f t="shared" si="2"/>
        <v>0</v>
      </c>
      <c r="Q19" s="232">
        <f t="shared" si="2"/>
        <v>0</v>
      </c>
      <c r="R19" s="231">
        <f>SUM(R8:R18)</f>
        <v>0</v>
      </c>
      <c r="S19" s="418">
        <f>SUM(S8:S18)</f>
        <v>0</v>
      </c>
      <c r="T19" s="51"/>
    </row>
    <row r="20" spans="1:20" ht="6" customHeight="1" thickBot="1" x14ac:dyDescent="0.25">
      <c r="A20" s="155"/>
      <c r="B20" s="156"/>
      <c r="C20" s="156"/>
      <c r="D20" s="156"/>
      <c r="E20" s="156"/>
      <c r="F20" s="156"/>
      <c r="G20" s="156"/>
      <c r="H20" s="156"/>
      <c r="I20" s="156"/>
      <c r="J20" s="156"/>
      <c r="K20" s="156"/>
      <c r="L20" s="156"/>
      <c r="M20" s="156"/>
      <c r="N20" s="156"/>
      <c r="O20" s="156"/>
      <c r="P20" s="156"/>
      <c r="Q20" s="156"/>
      <c r="R20" s="156"/>
      <c r="S20" s="156"/>
      <c r="T20" s="51"/>
    </row>
    <row r="21" spans="1:20" x14ac:dyDescent="0.2">
      <c r="A21" s="157" t="s">
        <v>123</v>
      </c>
      <c r="B21" s="1544"/>
      <c r="C21" s="1545"/>
      <c r="D21" s="1544"/>
      <c r="E21" s="1545"/>
      <c r="F21" s="1544"/>
      <c r="G21" s="1545"/>
      <c r="H21" s="1544"/>
      <c r="I21" s="1545"/>
      <c r="J21" s="1544"/>
      <c r="K21" s="1545"/>
      <c r="L21" s="1544"/>
      <c r="M21" s="1545"/>
      <c r="N21" s="1544"/>
      <c r="O21" s="1545"/>
      <c r="P21" s="1544"/>
      <c r="Q21" s="1545"/>
      <c r="R21" s="1473">
        <f t="shared" ref="R21:R27" si="3">SUM(B21:Q21)</f>
        <v>0</v>
      </c>
      <c r="S21" s="1605"/>
      <c r="T21" s="51"/>
    </row>
    <row r="22" spans="1:20" x14ac:dyDescent="0.2">
      <c r="A22" s="172" t="s">
        <v>125</v>
      </c>
      <c r="B22" s="1456"/>
      <c r="C22" s="1457"/>
      <c r="D22" s="1456"/>
      <c r="E22" s="1457"/>
      <c r="F22" s="1456"/>
      <c r="G22" s="1457"/>
      <c r="H22" s="1456"/>
      <c r="I22" s="1457"/>
      <c r="J22" s="1456"/>
      <c r="K22" s="1457"/>
      <c r="L22" s="1456"/>
      <c r="M22" s="1457"/>
      <c r="N22" s="1456"/>
      <c r="O22" s="1457"/>
      <c r="P22" s="1456"/>
      <c r="Q22" s="1457"/>
      <c r="R22" s="1479">
        <f t="shared" si="3"/>
        <v>0</v>
      </c>
      <c r="S22" s="1606"/>
      <c r="T22" s="51"/>
    </row>
    <row r="23" spans="1:20" ht="25.5" x14ac:dyDescent="0.2">
      <c r="A23" s="172" t="s">
        <v>113</v>
      </c>
      <c r="B23" s="1456"/>
      <c r="C23" s="1457"/>
      <c r="D23" s="1456"/>
      <c r="E23" s="1457"/>
      <c r="F23" s="1456"/>
      <c r="G23" s="1457"/>
      <c r="H23" s="1456"/>
      <c r="I23" s="1457"/>
      <c r="J23" s="1456"/>
      <c r="K23" s="1457"/>
      <c r="L23" s="1456"/>
      <c r="M23" s="1457"/>
      <c r="N23" s="1456"/>
      <c r="O23" s="1457"/>
      <c r="P23" s="1456"/>
      <c r="Q23" s="1457"/>
      <c r="R23" s="1479">
        <f t="shared" si="3"/>
        <v>0</v>
      </c>
      <c r="S23" s="1606"/>
      <c r="T23" s="51"/>
    </row>
    <row r="24" spans="1:20" ht="25.5" x14ac:dyDescent="0.2">
      <c r="A24" s="172" t="s">
        <v>114</v>
      </c>
      <c r="B24" s="1456"/>
      <c r="C24" s="1457"/>
      <c r="D24" s="1456"/>
      <c r="E24" s="1457"/>
      <c r="F24" s="1456"/>
      <c r="G24" s="1457"/>
      <c r="H24" s="1456"/>
      <c r="I24" s="1457"/>
      <c r="J24" s="1456"/>
      <c r="K24" s="1457"/>
      <c r="L24" s="1456"/>
      <c r="M24" s="1457"/>
      <c r="N24" s="1456"/>
      <c r="O24" s="1457"/>
      <c r="P24" s="1456"/>
      <c r="Q24" s="1457"/>
      <c r="R24" s="1479">
        <f t="shared" si="3"/>
        <v>0</v>
      </c>
      <c r="S24" s="1606"/>
      <c r="T24" s="51"/>
    </row>
    <row r="25" spans="1:20" ht="25.5" x14ac:dyDescent="0.2">
      <c r="A25" s="172" t="s">
        <v>115</v>
      </c>
      <c r="B25" s="1456"/>
      <c r="C25" s="1457"/>
      <c r="D25" s="1456"/>
      <c r="E25" s="1457"/>
      <c r="F25" s="1456"/>
      <c r="G25" s="1457"/>
      <c r="H25" s="1456"/>
      <c r="I25" s="1457"/>
      <c r="J25" s="436"/>
      <c r="K25" s="275"/>
      <c r="L25" s="1456"/>
      <c r="M25" s="1457"/>
      <c r="N25" s="1456"/>
      <c r="O25" s="1457"/>
      <c r="P25" s="1456"/>
      <c r="Q25" s="1457"/>
      <c r="R25" s="1479">
        <f t="shared" si="3"/>
        <v>0</v>
      </c>
      <c r="S25" s="1606"/>
      <c r="T25" s="51"/>
    </row>
    <row r="26" spans="1:20" ht="25.5" x14ac:dyDescent="0.2">
      <c r="A26" s="100" t="s">
        <v>124</v>
      </c>
      <c r="B26" s="1456"/>
      <c r="C26" s="1457"/>
      <c r="D26" s="1456"/>
      <c r="E26" s="1457"/>
      <c r="F26" s="1456"/>
      <c r="G26" s="1457"/>
      <c r="H26" s="1456"/>
      <c r="I26" s="1457"/>
      <c r="J26" s="1456"/>
      <c r="K26" s="1457"/>
      <c r="L26" s="1456"/>
      <c r="M26" s="1457"/>
      <c r="N26" s="1456"/>
      <c r="O26" s="1457"/>
      <c r="P26" s="1456"/>
      <c r="Q26" s="1457"/>
      <c r="R26" s="1479">
        <f t="shared" si="3"/>
        <v>0</v>
      </c>
      <c r="S26" s="1606"/>
      <c r="T26" s="51"/>
    </row>
    <row r="27" spans="1:20" ht="25.5" x14ac:dyDescent="0.2">
      <c r="A27" s="172" t="s">
        <v>126</v>
      </c>
      <c r="B27" s="1456"/>
      <c r="C27" s="1457"/>
      <c r="D27" s="1456"/>
      <c r="E27" s="1457"/>
      <c r="F27" s="1456"/>
      <c r="G27" s="1457"/>
      <c r="H27" s="1456"/>
      <c r="I27" s="1457"/>
      <c r="J27" s="1456"/>
      <c r="K27" s="1457"/>
      <c r="L27" s="1456"/>
      <c r="M27" s="1457"/>
      <c r="N27" s="1456"/>
      <c r="O27" s="1457"/>
      <c r="P27" s="1456"/>
      <c r="Q27" s="1457"/>
      <c r="R27" s="1479">
        <f t="shared" si="3"/>
        <v>0</v>
      </c>
      <c r="S27" s="1606"/>
      <c r="T27" s="51"/>
    </row>
    <row r="28" spans="1:20" ht="13.5" thickBot="1" x14ac:dyDescent="0.25">
      <c r="A28" s="154" t="s">
        <v>72</v>
      </c>
      <c r="B28" s="1481">
        <f>SUM(B23:C27)</f>
        <v>0</v>
      </c>
      <c r="C28" s="1482"/>
      <c r="D28" s="1481">
        <f>SUM(D23:E27)</f>
        <v>0</v>
      </c>
      <c r="E28" s="1482"/>
      <c r="F28" s="1481">
        <f>SUM(F23:G27)</f>
        <v>0</v>
      </c>
      <c r="G28" s="1482"/>
      <c r="H28" s="1481">
        <f>SUM(H23:I27)</f>
        <v>0</v>
      </c>
      <c r="I28" s="1482"/>
      <c r="J28" s="1481">
        <f>SUM(J23:K27)</f>
        <v>0</v>
      </c>
      <c r="K28" s="1482"/>
      <c r="L28" s="1481">
        <f>SUM(L23:M27)</f>
        <v>0</v>
      </c>
      <c r="M28" s="1482"/>
      <c r="N28" s="1481">
        <f>SUM(N23:O27)</f>
        <v>0</v>
      </c>
      <c r="O28" s="1482"/>
      <c r="P28" s="1481">
        <f>SUM(P23:Q27)</f>
        <v>0</v>
      </c>
      <c r="Q28" s="1482"/>
      <c r="R28" s="1481">
        <f>SUM(B28:Q28)</f>
        <v>0</v>
      </c>
      <c r="S28" s="1610"/>
      <c r="T28" s="51"/>
    </row>
    <row r="29" spans="1:20" ht="4.5" customHeight="1" thickBot="1" x14ac:dyDescent="0.25">
      <c r="A29" s="155"/>
      <c r="B29" s="156"/>
      <c r="C29" s="156"/>
      <c r="D29" s="156"/>
      <c r="E29" s="156"/>
      <c r="F29" s="156"/>
      <c r="G29" s="156"/>
      <c r="H29" s="156"/>
      <c r="I29" s="156"/>
      <c r="J29" s="156"/>
      <c r="K29" s="156"/>
      <c r="L29" s="156"/>
      <c r="M29" s="156"/>
      <c r="N29" s="156"/>
      <c r="O29" s="156"/>
      <c r="P29" s="156"/>
      <c r="Q29" s="156"/>
      <c r="R29" s="156"/>
      <c r="S29" s="156"/>
      <c r="T29" s="51"/>
    </row>
    <row r="30" spans="1:20" x14ac:dyDescent="0.2">
      <c r="A30" s="158" t="s">
        <v>88</v>
      </c>
      <c r="B30" s="1467" t="e">
        <f>B28/B4</f>
        <v>#DIV/0!</v>
      </c>
      <c r="C30" s="1468"/>
      <c r="D30" s="1467" t="e">
        <f>D28/D4</f>
        <v>#DIV/0!</v>
      </c>
      <c r="E30" s="1468"/>
      <c r="F30" s="1467" t="e">
        <f>F28/F4</f>
        <v>#DIV/0!</v>
      </c>
      <c r="G30" s="1468"/>
      <c r="H30" s="1467" t="e">
        <f>H28/H4</f>
        <v>#DIV/0!</v>
      </c>
      <c r="I30" s="1468"/>
      <c r="J30" s="1467" t="e">
        <f>J28/J4</f>
        <v>#DIV/0!</v>
      </c>
      <c r="K30" s="1468"/>
      <c r="L30" s="1467" t="e">
        <f>L28/L4</f>
        <v>#DIV/0!</v>
      </c>
      <c r="M30" s="1468"/>
      <c r="N30" s="1467" t="e">
        <f>N28/N4</f>
        <v>#DIV/0!</v>
      </c>
      <c r="O30" s="1468"/>
      <c r="P30" s="1467" t="e">
        <f>P28/P4</f>
        <v>#DIV/0!</v>
      </c>
      <c r="Q30" s="1468"/>
      <c r="R30" s="1611" t="e">
        <f>R28/R4</f>
        <v>#DIV/0!</v>
      </c>
      <c r="S30" s="1612"/>
      <c r="T30" s="51"/>
    </row>
    <row r="31" spans="1:20" x14ac:dyDescent="0.2">
      <c r="A31" s="99" t="s">
        <v>89</v>
      </c>
      <c r="B31" s="1440">
        <f>B5-C19</f>
        <v>0</v>
      </c>
      <c r="C31" s="1441"/>
      <c r="D31" s="1440">
        <f>D5-E19</f>
        <v>0</v>
      </c>
      <c r="E31" s="1441"/>
      <c r="F31" s="1440">
        <f>F5-G19</f>
        <v>0</v>
      </c>
      <c r="G31" s="1441"/>
      <c r="H31" s="1440">
        <f>H5-I19</f>
        <v>0</v>
      </c>
      <c r="I31" s="1441"/>
      <c r="J31" s="1440">
        <f>J5-K19</f>
        <v>0</v>
      </c>
      <c r="K31" s="1441"/>
      <c r="L31" s="1440">
        <f>L5-M19</f>
        <v>0</v>
      </c>
      <c r="M31" s="1441"/>
      <c r="N31" s="1440">
        <f>N5-O19</f>
        <v>0</v>
      </c>
      <c r="O31" s="1441"/>
      <c r="P31" s="1440">
        <f>P5-Q19</f>
        <v>0</v>
      </c>
      <c r="Q31" s="1441"/>
      <c r="R31" s="1465">
        <f>R5-S19</f>
        <v>0</v>
      </c>
      <c r="S31" s="1615"/>
      <c r="T31" s="51"/>
    </row>
    <row r="32" spans="1:20" x14ac:dyDescent="0.2">
      <c r="A32" s="99" t="s">
        <v>92</v>
      </c>
      <c r="B32" s="1483">
        <f>B28-C19</f>
        <v>0</v>
      </c>
      <c r="C32" s="1484"/>
      <c r="D32" s="1483">
        <f>D28-E19</f>
        <v>0</v>
      </c>
      <c r="E32" s="1484"/>
      <c r="F32" s="1483">
        <f>F28-G19</f>
        <v>0</v>
      </c>
      <c r="G32" s="1484"/>
      <c r="H32" s="1483">
        <f>H28-I19</f>
        <v>0</v>
      </c>
      <c r="I32" s="1484"/>
      <c r="J32" s="1483">
        <f>J28-K19</f>
        <v>0</v>
      </c>
      <c r="K32" s="1484"/>
      <c r="L32" s="1483">
        <f>L28-M19</f>
        <v>0</v>
      </c>
      <c r="M32" s="1484"/>
      <c r="N32" s="1483">
        <f>N28-O19</f>
        <v>0</v>
      </c>
      <c r="O32" s="1484"/>
      <c r="P32" s="1483">
        <f>P28-Q19</f>
        <v>0</v>
      </c>
      <c r="Q32" s="1484"/>
      <c r="R32" s="1469">
        <f>R28-S19</f>
        <v>0</v>
      </c>
      <c r="S32" s="1614"/>
      <c r="T32" s="51"/>
    </row>
    <row r="33" spans="1:20" x14ac:dyDescent="0.2">
      <c r="A33" s="159" t="s">
        <v>108</v>
      </c>
      <c r="B33" s="1442" t="e">
        <f>(C19/B5)</f>
        <v>#DIV/0!</v>
      </c>
      <c r="C33" s="1443"/>
      <c r="D33" s="1442" t="e">
        <f>(E19/D5)</f>
        <v>#DIV/0!</v>
      </c>
      <c r="E33" s="1443"/>
      <c r="F33" s="1442" t="e">
        <f>(G19/F5)</f>
        <v>#DIV/0!</v>
      </c>
      <c r="G33" s="1443"/>
      <c r="H33" s="1442" t="e">
        <f>(I19/H5)</f>
        <v>#DIV/0!</v>
      </c>
      <c r="I33" s="1443"/>
      <c r="J33" s="1442" t="e">
        <f>(K19/J5)</f>
        <v>#DIV/0!</v>
      </c>
      <c r="K33" s="1443"/>
      <c r="L33" s="1442" t="e">
        <f>(M19/L5)</f>
        <v>#DIV/0!</v>
      </c>
      <c r="M33" s="1443"/>
      <c r="N33" s="1442" t="e">
        <f>(O19/N5)</f>
        <v>#DIV/0!</v>
      </c>
      <c r="O33" s="1443"/>
      <c r="P33" s="1442" t="e">
        <f>(Q19/P5)</f>
        <v>#DIV/0!</v>
      </c>
      <c r="Q33" s="1443"/>
      <c r="R33" s="1475" t="e">
        <f>(S19/R5)</f>
        <v>#DIV/0!</v>
      </c>
      <c r="S33" s="1613"/>
      <c r="T33" s="51"/>
    </row>
    <row r="34" spans="1:20" x14ac:dyDescent="0.2">
      <c r="A34" s="159" t="s">
        <v>90</v>
      </c>
      <c r="B34" s="1442" t="e">
        <f>C19/B28</f>
        <v>#DIV/0!</v>
      </c>
      <c r="C34" s="1443"/>
      <c r="D34" s="1442" t="e">
        <f>E19/D28</f>
        <v>#DIV/0!</v>
      </c>
      <c r="E34" s="1443"/>
      <c r="F34" s="1442" t="e">
        <f>G19/F28</f>
        <v>#DIV/0!</v>
      </c>
      <c r="G34" s="1443"/>
      <c r="H34" s="1442" t="e">
        <f>I19/H28</f>
        <v>#DIV/0!</v>
      </c>
      <c r="I34" s="1443"/>
      <c r="J34" s="1442" t="e">
        <f>K19/J28</f>
        <v>#DIV/0!</v>
      </c>
      <c r="K34" s="1443"/>
      <c r="L34" s="1442" t="e">
        <f>M19/L28</f>
        <v>#DIV/0!</v>
      </c>
      <c r="M34" s="1443"/>
      <c r="N34" s="1442" t="e">
        <f>O19/N28</f>
        <v>#DIV/0!</v>
      </c>
      <c r="O34" s="1443"/>
      <c r="P34" s="1442" t="e">
        <f>Q19/P28</f>
        <v>#DIV/0!</v>
      </c>
      <c r="Q34" s="1443"/>
      <c r="R34" s="1475" t="e">
        <f>S19/R28</f>
        <v>#DIV/0!</v>
      </c>
      <c r="S34" s="1613"/>
      <c r="T34" s="51"/>
    </row>
    <row r="35" spans="1:20" ht="13.5" thickBot="1" x14ac:dyDescent="0.25">
      <c r="A35" s="247" t="s">
        <v>91</v>
      </c>
      <c r="B35" s="1485" t="e">
        <f>(B28/B5)</f>
        <v>#DIV/0!</v>
      </c>
      <c r="C35" s="1486"/>
      <c r="D35" s="1485" t="e">
        <f>(D28/D5)</f>
        <v>#DIV/0!</v>
      </c>
      <c r="E35" s="1486"/>
      <c r="F35" s="1485" t="e">
        <f>(F28/F5)</f>
        <v>#DIV/0!</v>
      </c>
      <c r="G35" s="1486"/>
      <c r="H35" s="1485" t="e">
        <f>(H28/H5)</f>
        <v>#DIV/0!</v>
      </c>
      <c r="I35" s="1486"/>
      <c r="J35" s="1485" t="e">
        <f>(J28/J5)</f>
        <v>#DIV/0!</v>
      </c>
      <c r="K35" s="1486"/>
      <c r="L35" s="1485" t="e">
        <f>(L28/L5)</f>
        <v>#DIV/0!</v>
      </c>
      <c r="M35" s="1486"/>
      <c r="N35" s="1485" t="e">
        <f>(N28/N5)</f>
        <v>#DIV/0!</v>
      </c>
      <c r="O35" s="1486"/>
      <c r="P35" s="1485" t="e">
        <f>(P28/P5)</f>
        <v>#DIV/0!</v>
      </c>
      <c r="Q35" s="1486"/>
      <c r="R35" s="1454" t="e">
        <f>(R28/R5)</f>
        <v>#DIV/0!</v>
      </c>
      <c r="S35" s="1616"/>
      <c r="T35" s="51"/>
    </row>
    <row r="36" spans="1:20" ht="6.75" customHeight="1" thickBot="1" x14ac:dyDescent="0.25">
      <c r="A36" s="161"/>
      <c r="B36" s="162"/>
      <c r="C36" s="162"/>
      <c r="D36" s="162"/>
      <c r="E36" s="162"/>
      <c r="F36" s="162"/>
      <c r="G36" s="162"/>
      <c r="H36" s="162"/>
      <c r="I36" s="162"/>
      <c r="J36" s="162"/>
      <c r="K36" s="162"/>
      <c r="L36" s="162"/>
      <c r="M36" s="162"/>
      <c r="N36" s="162"/>
      <c r="O36" s="162"/>
      <c r="P36" s="162"/>
      <c r="Q36" s="162"/>
      <c r="R36" s="283"/>
      <c r="S36" s="283"/>
      <c r="T36" s="51"/>
    </row>
    <row r="37" spans="1:20" s="279" customFormat="1" ht="25.5" x14ac:dyDescent="0.2">
      <c r="A37" s="277" t="s">
        <v>411</v>
      </c>
      <c r="B37" s="1754"/>
      <c r="C37" s="1755"/>
      <c r="D37" s="1754"/>
      <c r="E37" s="1755"/>
      <c r="F37" s="1754"/>
      <c r="G37" s="1755"/>
      <c r="H37" s="1754"/>
      <c r="I37" s="1755"/>
      <c r="J37" s="1754"/>
      <c r="K37" s="1755"/>
      <c r="L37" s="1754"/>
      <c r="M37" s="1755"/>
      <c r="N37" s="1754"/>
      <c r="O37" s="1755"/>
      <c r="P37" s="1754"/>
      <c r="Q37" s="1755"/>
      <c r="R37" s="1759">
        <f t="shared" ref="R37:R45" si="4">SUM(B37:Q37)</f>
        <v>0</v>
      </c>
      <c r="S37" s="1655"/>
      <c r="T37" s="278"/>
    </row>
    <row r="38" spans="1:20" s="279" customFormat="1" ht="25.5" x14ac:dyDescent="0.2">
      <c r="A38" s="280" t="s">
        <v>412</v>
      </c>
      <c r="B38" s="1742"/>
      <c r="C38" s="1743"/>
      <c r="D38" s="1742"/>
      <c r="E38" s="1743"/>
      <c r="F38" s="1742"/>
      <c r="G38" s="1743"/>
      <c r="H38" s="1742"/>
      <c r="I38" s="1743"/>
      <c r="J38" s="1742"/>
      <c r="K38" s="1743"/>
      <c r="L38" s="1742"/>
      <c r="M38" s="1743"/>
      <c r="N38" s="1742"/>
      <c r="O38" s="1743"/>
      <c r="P38" s="1742"/>
      <c r="Q38" s="1743"/>
      <c r="R38" s="1758">
        <f t="shared" si="4"/>
        <v>0</v>
      </c>
      <c r="S38" s="1659"/>
      <c r="T38" s="278"/>
    </row>
    <row r="39" spans="1:20" s="279" customFormat="1" ht="25.5" x14ac:dyDescent="0.2">
      <c r="A39" s="280" t="s">
        <v>413</v>
      </c>
      <c r="B39" s="1742"/>
      <c r="C39" s="1743"/>
      <c r="D39" s="1742"/>
      <c r="E39" s="1743"/>
      <c r="F39" s="1742"/>
      <c r="G39" s="1743"/>
      <c r="H39" s="1742"/>
      <c r="I39" s="1743"/>
      <c r="J39" s="1742"/>
      <c r="K39" s="1743"/>
      <c r="L39" s="1742"/>
      <c r="M39" s="1743"/>
      <c r="N39" s="1742"/>
      <c r="O39" s="1743"/>
      <c r="P39" s="1742"/>
      <c r="Q39" s="1743"/>
      <c r="R39" s="1758">
        <f t="shared" si="4"/>
        <v>0</v>
      </c>
      <c r="S39" s="1659"/>
      <c r="T39" s="278"/>
    </row>
    <row r="40" spans="1:20" s="279" customFormat="1" x14ac:dyDescent="0.2">
      <c r="A40" s="104" t="s">
        <v>39</v>
      </c>
      <c r="B40" s="1746">
        <f>SUM(B37:C39)</f>
        <v>0</v>
      </c>
      <c r="C40" s="1747"/>
      <c r="D40" s="1746">
        <f>SUM(D37:E39)</f>
        <v>0</v>
      </c>
      <c r="E40" s="1747"/>
      <c r="F40" s="1746">
        <f>SUM(F37:G39)</f>
        <v>0</v>
      </c>
      <c r="G40" s="1747"/>
      <c r="H40" s="1746">
        <f>SUM(H37:I39)</f>
        <v>0</v>
      </c>
      <c r="I40" s="1747"/>
      <c r="J40" s="1746">
        <f>SUM(J37:K39)</f>
        <v>0</v>
      </c>
      <c r="K40" s="1747"/>
      <c r="L40" s="1746">
        <f>SUM(L37:M39)</f>
        <v>0</v>
      </c>
      <c r="M40" s="1747"/>
      <c r="N40" s="1746">
        <f>SUM(N37:O39)</f>
        <v>0</v>
      </c>
      <c r="O40" s="1747"/>
      <c r="P40" s="1746">
        <f>SUM(P37:Q39)</f>
        <v>0</v>
      </c>
      <c r="Q40" s="1747"/>
      <c r="R40" s="1760">
        <f t="shared" si="4"/>
        <v>0</v>
      </c>
      <c r="S40" s="1761"/>
      <c r="T40" s="278"/>
    </row>
    <row r="41" spans="1:20" s="279" customFormat="1" ht="25.5" x14ac:dyDescent="0.2">
      <c r="A41" s="280" t="s">
        <v>414</v>
      </c>
      <c r="B41" s="1742"/>
      <c r="C41" s="1743"/>
      <c r="D41" s="1742"/>
      <c r="E41" s="1743"/>
      <c r="F41" s="1742"/>
      <c r="G41" s="1743"/>
      <c r="H41" s="1742"/>
      <c r="I41" s="1743"/>
      <c r="J41" s="1742"/>
      <c r="K41" s="1743"/>
      <c r="L41" s="1742"/>
      <c r="M41" s="1743"/>
      <c r="N41" s="1742"/>
      <c r="O41" s="1743"/>
      <c r="P41" s="1742"/>
      <c r="Q41" s="1743"/>
      <c r="R41" s="1758">
        <f t="shared" si="4"/>
        <v>0</v>
      </c>
      <c r="S41" s="1659"/>
      <c r="T41" s="278"/>
    </row>
    <row r="42" spans="1:20" s="279" customFormat="1" ht="25.5" x14ac:dyDescent="0.2">
      <c r="A42" s="280" t="s">
        <v>415</v>
      </c>
      <c r="B42" s="1742"/>
      <c r="C42" s="1743"/>
      <c r="D42" s="1742"/>
      <c r="E42" s="1743"/>
      <c r="F42" s="1742"/>
      <c r="G42" s="1743"/>
      <c r="H42" s="1742"/>
      <c r="I42" s="1743"/>
      <c r="J42" s="1742"/>
      <c r="K42" s="1743"/>
      <c r="L42" s="1742"/>
      <c r="M42" s="1743"/>
      <c r="N42" s="1742"/>
      <c r="O42" s="1743"/>
      <c r="P42" s="1742"/>
      <c r="Q42" s="1743"/>
      <c r="R42" s="1758">
        <f t="shared" si="4"/>
        <v>0</v>
      </c>
      <c r="S42" s="1659"/>
      <c r="T42" s="278"/>
    </row>
    <row r="43" spans="1:20" s="279" customFormat="1" ht="25.5" x14ac:dyDescent="0.2">
      <c r="A43" s="280" t="s">
        <v>416</v>
      </c>
      <c r="B43" s="1742"/>
      <c r="C43" s="1743"/>
      <c r="D43" s="1742"/>
      <c r="E43" s="1743"/>
      <c r="F43" s="1742"/>
      <c r="G43" s="1743"/>
      <c r="H43" s="1742"/>
      <c r="I43" s="1743"/>
      <c r="J43" s="1742"/>
      <c r="K43" s="1743"/>
      <c r="L43" s="1742"/>
      <c r="M43" s="1743"/>
      <c r="N43" s="1742"/>
      <c r="O43" s="1743"/>
      <c r="P43" s="1742"/>
      <c r="Q43" s="1743"/>
      <c r="R43" s="1758">
        <f t="shared" si="4"/>
        <v>0</v>
      </c>
      <c r="S43" s="1659"/>
      <c r="T43" s="278"/>
    </row>
    <row r="44" spans="1:20" s="279" customFormat="1" x14ac:dyDescent="0.2">
      <c r="A44" s="104" t="s">
        <v>40</v>
      </c>
      <c r="B44" s="1746">
        <f>SUM(B41:C43)</f>
        <v>0</v>
      </c>
      <c r="C44" s="1747"/>
      <c r="D44" s="1746">
        <f>SUM(D41:E43)</f>
        <v>0</v>
      </c>
      <c r="E44" s="1747"/>
      <c r="F44" s="1746">
        <f>SUM(F41:G43)</f>
        <v>0</v>
      </c>
      <c r="G44" s="1747"/>
      <c r="H44" s="1746">
        <f>SUM(H41:I43)</f>
        <v>0</v>
      </c>
      <c r="I44" s="1747"/>
      <c r="J44" s="1746">
        <f>SUM(J41:K43)</f>
        <v>0</v>
      </c>
      <c r="K44" s="1747"/>
      <c r="L44" s="1746">
        <f>SUM(L41:M43)</f>
        <v>0</v>
      </c>
      <c r="M44" s="1747"/>
      <c r="N44" s="1746">
        <f>SUM(N41:O43)</f>
        <v>0</v>
      </c>
      <c r="O44" s="1747"/>
      <c r="P44" s="1746">
        <f>SUM(P41:Q43)</f>
        <v>0</v>
      </c>
      <c r="Q44" s="1747"/>
      <c r="R44" s="1760">
        <f t="shared" si="4"/>
        <v>0</v>
      </c>
      <c r="S44" s="1761"/>
      <c r="T44" s="278"/>
    </row>
    <row r="45" spans="1:20" ht="12.75" customHeight="1" thickBot="1" x14ac:dyDescent="0.25">
      <c r="A45" s="164" t="s">
        <v>99</v>
      </c>
      <c r="B45" s="1748">
        <f>B40+B44</f>
        <v>0</v>
      </c>
      <c r="C45" s="1749"/>
      <c r="D45" s="1748">
        <f>D40+D44</f>
        <v>0</v>
      </c>
      <c r="E45" s="1749"/>
      <c r="F45" s="1748">
        <f>F40+F44</f>
        <v>0</v>
      </c>
      <c r="G45" s="1749"/>
      <c r="H45" s="1748">
        <f>H40+H44</f>
        <v>0</v>
      </c>
      <c r="I45" s="1749"/>
      <c r="J45" s="1748">
        <f>J40+J44</f>
        <v>0</v>
      </c>
      <c r="K45" s="1749"/>
      <c r="L45" s="1748">
        <f>L40+L44</f>
        <v>0</v>
      </c>
      <c r="M45" s="1749"/>
      <c r="N45" s="1748">
        <f>N40+N44</f>
        <v>0</v>
      </c>
      <c r="O45" s="1749"/>
      <c r="P45" s="1748">
        <f>P40+P44</f>
        <v>0</v>
      </c>
      <c r="Q45" s="1749"/>
      <c r="R45" s="1748">
        <f t="shared" si="4"/>
        <v>0</v>
      </c>
      <c r="S45" s="1764"/>
      <c r="T45" s="278"/>
    </row>
    <row r="46" spans="1:20" ht="5.25" customHeight="1" thickBot="1" x14ac:dyDescent="0.25">
      <c r="A46" s="165"/>
      <c r="B46" s="163"/>
      <c r="C46" s="163"/>
      <c r="D46" s="163"/>
      <c r="E46" s="163"/>
      <c r="F46" s="163"/>
      <c r="G46" s="163"/>
      <c r="H46" s="163"/>
      <c r="I46" s="163"/>
      <c r="J46" s="163"/>
      <c r="K46" s="163"/>
      <c r="L46" s="163"/>
      <c r="M46" s="163"/>
      <c r="N46" s="163"/>
      <c r="O46" s="163"/>
      <c r="P46" s="163"/>
      <c r="Q46" s="163"/>
      <c r="R46" s="156"/>
      <c r="S46" s="156"/>
      <c r="T46" s="51"/>
    </row>
    <row r="47" spans="1:20" ht="25.5" x14ac:dyDescent="0.2">
      <c r="A47" s="166" t="s">
        <v>104</v>
      </c>
      <c r="B47" s="1752"/>
      <c r="C47" s="1753"/>
      <c r="D47" s="1750"/>
      <c r="E47" s="1751"/>
      <c r="F47" s="1750"/>
      <c r="G47" s="1751"/>
      <c r="H47" s="1750"/>
      <c r="I47" s="1751"/>
      <c r="J47" s="1750"/>
      <c r="K47" s="1745"/>
      <c r="L47" s="1744"/>
      <c r="M47" s="1745"/>
      <c r="N47" s="1744"/>
      <c r="O47" s="1745"/>
      <c r="P47" s="1744"/>
      <c r="Q47" s="1745"/>
      <c r="R47" s="1460">
        <f t="shared" ref="R47:R53" si="5">SUM(B47:Q47)</f>
        <v>0</v>
      </c>
      <c r="S47" s="1461"/>
      <c r="T47" s="278"/>
    </row>
    <row r="48" spans="1:20" s="279" customFormat="1" x14ac:dyDescent="0.2">
      <c r="A48" s="256" t="s">
        <v>153</v>
      </c>
      <c r="B48" s="1444"/>
      <c r="C48" s="1445"/>
      <c r="D48" s="1444"/>
      <c r="E48" s="1445"/>
      <c r="F48" s="1444"/>
      <c r="G48" s="1445"/>
      <c r="H48" s="1444"/>
      <c r="I48" s="1445"/>
      <c r="J48" s="1444"/>
      <c r="K48" s="1445"/>
      <c r="L48" s="1444"/>
      <c r="M48" s="1445"/>
      <c r="N48" s="1444"/>
      <c r="O48" s="1445"/>
      <c r="P48" s="1444"/>
      <c r="Q48" s="1445"/>
      <c r="R48" s="1762">
        <f t="shared" si="5"/>
        <v>0</v>
      </c>
      <c r="S48" s="1763"/>
      <c r="T48" s="278"/>
    </row>
    <row r="49" spans="1:20" s="279" customFormat="1" x14ac:dyDescent="0.2">
      <c r="A49" s="256" t="s">
        <v>138</v>
      </c>
      <c r="B49" s="1444"/>
      <c r="C49" s="1445"/>
      <c r="D49" s="1444"/>
      <c r="E49" s="1445"/>
      <c r="F49" s="1444"/>
      <c r="G49" s="1445"/>
      <c r="H49" s="1444"/>
      <c r="I49" s="1445"/>
      <c r="J49" s="1444"/>
      <c r="K49" s="1445"/>
      <c r="L49" s="1444"/>
      <c r="M49" s="1445"/>
      <c r="N49" s="1444"/>
      <c r="O49" s="1445"/>
      <c r="P49" s="1444"/>
      <c r="Q49" s="1445"/>
      <c r="R49" s="1762">
        <f t="shared" si="5"/>
        <v>0</v>
      </c>
      <c r="S49" s="1763"/>
      <c r="T49" s="278"/>
    </row>
    <row r="50" spans="1:20" s="279" customFormat="1" x14ac:dyDescent="0.2">
      <c r="A50" s="257" t="s">
        <v>154</v>
      </c>
      <c r="B50" s="1518">
        <f>SUM(B48:C49)</f>
        <v>0</v>
      </c>
      <c r="C50" s="1519"/>
      <c r="D50" s="1518">
        <f>SUM(D48:E49)</f>
        <v>0</v>
      </c>
      <c r="E50" s="1519"/>
      <c r="F50" s="1518">
        <f>SUM(F48:G49)</f>
        <v>0</v>
      </c>
      <c r="G50" s="1519"/>
      <c r="H50" s="1518">
        <f>SUM(H48:I49)</f>
        <v>0</v>
      </c>
      <c r="I50" s="1519"/>
      <c r="J50" s="1518">
        <f>SUM(J48:K49)</f>
        <v>0</v>
      </c>
      <c r="K50" s="1519"/>
      <c r="L50" s="1518">
        <f>SUM(L48:M49)</f>
        <v>0</v>
      </c>
      <c r="M50" s="1519"/>
      <c r="N50" s="1518">
        <f>SUM(N48:O49)</f>
        <v>0</v>
      </c>
      <c r="O50" s="1519"/>
      <c r="P50" s="1518">
        <f>SUM(P48:Q49)</f>
        <v>0</v>
      </c>
      <c r="Q50" s="1519"/>
      <c r="R50" s="1767">
        <f t="shared" si="5"/>
        <v>0</v>
      </c>
      <c r="S50" s="1768"/>
      <c r="T50" s="278"/>
    </row>
    <row r="51" spans="1:20" s="279" customFormat="1" x14ac:dyDescent="0.2">
      <c r="A51" s="256" t="s">
        <v>140</v>
      </c>
      <c r="B51" s="1444"/>
      <c r="C51" s="1445"/>
      <c r="D51" s="1444"/>
      <c r="E51" s="1445"/>
      <c r="F51" s="1444"/>
      <c r="G51" s="1445"/>
      <c r="H51" s="1444"/>
      <c r="I51" s="1445"/>
      <c r="J51" s="1444"/>
      <c r="K51" s="1445"/>
      <c r="L51" s="1444"/>
      <c r="M51" s="1445"/>
      <c r="N51" s="1444"/>
      <c r="O51" s="1445"/>
      <c r="P51" s="1444"/>
      <c r="Q51" s="1445"/>
      <c r="R51" s="1762">
        <f t="shared" si="5"/>
        <v>0</v>
      </c>
      <c r="S51" s="1763"/>
      <c r="T51" s="278"/>
    </row>
    <row r="52" spans="1:20" s="279" customFormat="1" x14ac:dyDescent="0.2">
      <c r="A52" s="256" t="s">
        <v>141</v>
      </c>
      <c r="B52" s="1444"/>
      <c r="C52" s="1445"/>
      <c r="D52" s="1444"/>
      <c r="E52" s="1445"/>
      <c r="F52" s="1444"/>
      <c r="G52" s="1445"/>
      <c r="H52" s="1444"/>
      <c r="I52" s="1445"/>
      <c r="J52" s="1444"/>
      <c r="K52" s="1445"/>
      <c r="L52" s="1444"/>
      <c r="M52" s="1445"/>
      <c r="N52" s="1444"/>
      <c r="O52" s="1445"/>
      <c r="P52" s="1444"/>
      <c r="Q52" s="1445"/>
      <c r="R52" s="1762">
        <f t="shared" si="5"/>
        <v>0</v>
      </c>
      <c r="S52" s="1763"/>
      <c r="T52" s="278"/>
    </row>
    <row r="53" spans="1:20" s="279" customFormat="1" x14ac:dyDescent="0.2">
      <c r="A53" s="257" t="s">
        <v>142</v>
      </c>
      <c r="B53" s="1518">
        <f>SUM(B51:C52)</f>
        <v>0</v>
      </c>
      <c r="C53" s="1519"/>
      <c r="D53" s="1518">
        <f>SUM(D51:E52)</f>
        <v>0</v>
      </c>
      <c r="E53" s="1519"/>
      <c r="F53" s="1518">
        <f>SUM(F51:G52)</f>
        <v>0</v>
      </c>
      <c r="G53" s="1519"/>
      <c r="H53" s="1518">
        <f>SUM(H51:I52)</f>
        <v>0</v>
      </c>
      <c r="I53" s="1519"/>
      <c r="J53" s="1518">
        <f>SUM(J51:K52)</f>
        <v>0</v>
      </c>
      <c r="K53" s="1519"/>
      <c r="L53" s="1518">
        <f>SUM(L51:M52)</f>
        <v>0</v>
      </c>
      <c r="M53" s="1519"/>
      <c r="N53" s="1518">
        <f>SUM(N51:O52)</f>
        <v>0</v>
      </c>
      <c r="O53" s="1519"/>
      <c r="P53" s="1518">
        <f>SUM(P51:Q52)</f>
        <v>0</v>
      </c>
      <c r="Q53" s="1519"/>
      <c r="R53" s="1767">
        <f t="shared" si="5"/>
        <v>0</v>
      </c>
      <c r="S53" s="1768"/>
      <c r="T53" s="278"/>
    </row>
    <row r="54" spans="1:20" x14ac:dyDescent="0.2">
      <c r="A54" s="260" t="s">
        <v>102</v>
      </c>
      <c r="B54" s="1737">
        <f>B50+B53+B55+B56+B57</f>
        <v>0</v>
      </c>
      <c r="C54" s="1738"/>
      <c r="D54" s="1737">
        <f>D50+D53+D55+D56+D57</f>
        <v>0</v>
      </c>
      <c r="E54" s="1738"/>
      <c r="F54" s="1737">
        <f>F50+F53+F55+F56+F57</f>
        <v>0</v>
      </c>
      <c r="G54" s="1738"/>
      <c r="H54" s="1737">
        <f>H50+H53+H55+H56+H57</f>
        <v>0</v>
      </c>
      <c r="I54" s="1738"/>
      <c r="J54" s="1737">
        <f>J50+J53+J55+J56+J57</f>
        <v>0</v>
      </c>
      <c r="K54" s="1738"/>
      <c r="L54" s="1737">
        <f>L50+L53+L55+L56+L57</f>
        <v>0</v>
      </c>
      <c r="M54" s="1738"/>
      <c r="N54" s="1737">
        <f>N50+N53+N55+N56+N57</f>
        <v>0</v>
      </c>
      <c r="O54" s="1738"/>
      <c r="P54" s="1737">
        <f>P50+P53+P55+P56+P57</f>
        <v>0</v>
      </c>
      <c r="Q54" s="1738"/>
      <c r="R54" s="1737">
        <f>R50+R53+R55+R56+R57</f>
        <v>0</v>
      </c>
      <c r="S54" s="1738"/>
      <c r="T54" s="278"/>
    </row>
    <row r="55" spans="1:20" x14ac:dyDescent="0.2">
      <c r="A55" s="169" t="s">
        <v>100</v>
      </c>
      <c r="B55" s="1735"/>
      <c r="C55" s="1736"/>
      <c r="D55" s="1735"/>
      <c r="E55" s="1736"/>
      <c r="F55" s="1735"/>
      <c r="G55" s="1736"/>
      <c r="H55" s="1739"/>
      <c r="I55" s="1740"/>
      <c r="J55" s="1735"/>
      <c r="K55" s="1736"/>
      <c r="L55" s="1735"/>
      <c r="M55" s="1736"/>
      <c r="N55" s="1735"/>
      <c r="O55" s="1736"/>
      <c r="P55" s="1735"/>
      <c r="Q55" s="1736"/>
      <c r="R55" s="1505">
        <f>SUM(B55:Q55)</f>
        <v>0</v>
      </c>
      <c r="S55" s="1506"/>
      <c r="T55" s="278"/>
    </row>
    <row r="56" spans="1:20" x14ac:dyDescent="0.2">
      <c r="A56" s="169" t="s">
        <v>101</v>
      </c>
      <c r="B56" s="1503"/>
      <c r="C56" s="1504"/>
      <c r="D56" s="1503"/>
      <c r="E56" s="1504"/>
      <c r="F56" s="1503"/>
      <c r="G56" s="1504"/>
      <c r="H56" s="1503"/>
      <c r="I56" s="1504"/>
      <c r="J56" s="1503"/>
      <c r="K56" s="1504"/>
      <c r="L56" s="1503"/>
      <c r="M56" s="1504"/>
      <c r="N56" s="1503"/>
      <c r="O56" s="1504"/>
      <c r="P56" s="1503"/>
      <c r="Q56" s="1504"/>
      <c r="R56" s="1505">
        <f>SUM(B56:Q56)</f>
        <v>0</v>
      </c>
      <c r="S56" s="1506"/>
      <c r="T56" s="278"/>
    </row>
    <row r="57" spans="1:20" x14ac:dyDescent="0.2">
      <c r="A57" s="169" t="s">
        <v>103</v>
      </c>
      <c r="B57" s="1503"/>
      <c r="C57" s="1504"/>
      <c r="D57" s="1503"/>
      <c r="E57" s="1504"/>
      <c r="F57" s="1503"/>
      <c r="G57" s="1504"/>
      <c r="H57" s="1503"/>
      <c r="I57" s="1504"/>
      <c r="J57" s="1503"/>
      <c r="K57" s="1504"/>
      <c r="L57" s="1503"/>
      <c r="M57" s="1504"/>
      <c r="N57" s="1503"/>
      <c r="O57" s="1504"/>
      <c r="P57" s="1503"/>
      <c r="Q57" s="1504"/>
      <c r="R57" s="1505">
        <f>SUM(B57:Q57)</f>
        <v>0</v>
      </c>
      <c r="S57" s="1506"/>
      <c r="T57" s="278"/>
    </row>
    <row r="58" spans="1:20" ht="13.5" thickBot="1" x14ac:dyDescent="0.25">
      <c r="A58" s="113" t="s">
        <v>47</v>
      </c>
      <c r="B58" s="1741"/>
      <c r="C58" s="1741"/>
      <c r="D58" s="1734"/>
      <c r="E58" s="1734"/>
      <c r="F58" s="1734"/>
      <c r="G58" s="1734"/>
      <c r="H58" s="1734"/>
      <c r="I58" s="1734"/>
      <c r="J58" s="1734"/>
      <c r="K58" s="1734"/>
      <c r="L58" s="1734"/>
      <c r="M58" s="1734"/>
      <c r="N58" s="1734"/>
      <c r="O58" s="1734"/>
      <c r="P58" s="1734"/>
      <c r="Q58" s="1734"/>
      <c r="R58" s="1765">
        <f>SUM(B58:Q58)</f>
        <v>0</v>
      </c>
      <c r="S58" s="1766"/>
      <c r="T58" s="278"/>
    </row>
    <row r="59" spans="1:20" ht="3.75" customHeight="1" thickBot="1" x14ac:dyDescent="0.25">
      <c r="A59" s="87"/>
      <c r="B59" s="170"/>
      <c r="C59" s="170"/>
      <c r="D59" s="170"/>
      <c r="E59" s="170"/>
      <c r="F59" s="170"/>
      <c r="G59" s="170"/>
      <c r="H59" s="170"/>
      <c r="I59" s="170"/>
      <c r="J59" s="170"/>
      <c r="K59" s="170"/>
      <c r="L59" s="170"/>
      <c r="M59" s="170"/>
      <c r="N59" s="170"/>
      <c r="O59" s="170"/>
      <c r="P59" s="170"/>
      <c r="Q59" s="170"/>
      <c r="R59" s="284"/>
      <c r="S59" s="284"/>
      <c r="T59" s="51"/>
    </row>
    <row r="60" spans="1:20" ht="13.5" thickBot="1" x14ac:dyDescent="0.25">
      <c r="A60" s="171" t="s">
        <v>111</v>
      </c>
      <c r="B60" s="1524" t="e">
        <f>B47/B4</f>
        <v>#DIV/0!</v>
      </c>
      <c r="C60" s="1525"/>
      <c r="D60" s="1524" t="e">
        <f>D47/D4</f>
        <v>#DIV/0!</v>
      </c>
      <c r="E60" s="1525"/>
      <c r="F60" s="1524" t="e">
        <f>F47/F4</f>
        <v>#DIV/0!</v>
      </c>
      <c r="G60" s="1525"/>
      <c r="H60" s="1524" t="e">
        <f>H47/H4</f>
        <v>#DIV/0!</v>
      </c>
      <c r="I60" s="1525"/>
      <c r="J60" s="1524" t="e">
        <f>J47/J4</f>
        <v>#DIV/0!</v>
      </c>
      <c r="K60" s="1525"/>
      <c r="L60" s="1575" t="e">
        <f>L47/L4</f>
        <v>#DIV/0!</v>
      </c>
      <c r="M60" s="1576"/>
      <c r="N60" s="1524" t="e">
        <f>N47/N4</f>
        <v>#DIV/0!</v>
      </c>
      <c r="O60" s="1525"/>
      <c r="P60" s="1524" t="e">
        <f>P47/P4</f>
        <v>#DIV/0!</v>
      </c>
      <c r="Q60" s="1525"/>
      <c r="R60" s="1587" t="e">
        <f>R47/R4</f>
        <v>#DIV/0!</v>
      </c>
      <c r="S60" s="1588"/>
      <c r="T60" s="51"/>
    </row>
    <row r="61" spans="1:20" ht="5.25" customHeight="1" thickBot="1" x14ac:dyDescent="0.25">
      <c r="A61" s="87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0"/>
      <c r="R61" s="284"/>
      <c r="S61" s="284"/>
      <c r="T61" s="51"/>
    </row>
    <row r="62" spans="1:20" x14ac:dyDescent="0.2">
      <c r="A62" s="261" t="s">
        <v>270</v>
      </c>
      <c r="B62" s="1733"/>
      <c r="C62" s="1733"/>
      <c r="D62" s="1733"/>
      <c r="E62" s="1733"/>
      <c r="F62" s="1733"/>
      <c r="G62" s="1733"/>
      <c r="H62" s="1733"/>
      <c r="I62" s="1733"/>
      <c r="J62" s="1733"/>
      <c r="K62" s="1733"/>
      <c r="L62" s="1733"/>
      <c r="M62" s="1733"/>
      <c r="N62" s="1733"/>
      <c r="O62" s="1733"/>
      <c r="P62" s="1733"/>
      <c r="Q62" s="1733"/>
      <c r="R62" s="1591">
        <f>SUM(B62:Q62)</f>
        <v>0</v>
      </c>
      <c r="S62" s="1592"/>
      <c r="T62" s="51"/>
    </row>
    <row r="63" spans="1:20" x14ac:dyDescent="0.2">
      <c r="A63" s="168" t="s">
        <v>105</v>
      </c>
      <c r="B63" s="1732"/>
      <c r="C63" s="1732"/>
      <c r="D63" s="1732"/>
      <c r="E63" s="1732"/>
      <c r="F63" s="1732"/>
      <c r="G63" s="1732"/>
      <c r="H63" s="1732"/>
      <c r="I63" s="1732"/>
      <c r="J63" s="1732"/>
      <c r="K63" s="1732"/>
      <c r="L63" s="1732"/>
      <c r="M63" s="1732"/>
      <c r="N63" s="1732"/>
      <c r="O63" s="1732"/>
      <c r="P63" s="1732"/>
      <c r="Q63" s="1732"/>
      <c r="R63" s="1581">
        <f>SUM(B63:Q63)</f>
        <v>0</v>
      </c>
      <c r="S63" s="1582"/>
      <c r="T63" s="51"/>
    </row>
    <row r="64" spans="1:20" x14ac:dyDescent="0.2">
      <c r="A64" s="168" t="s">
        <v>29</v>
      </c>
      <c r="B64" s="1730"/>
      <c r="C64" s="1731"/>
      <c r="D64" s="1730"/>
      <c r="E64" s="1731"/>
      <c r="F64" s="1730"/>
      <c r="G64" s="1731"/>
      <c r="H64" s="1730"/>
      <c r="I64" s="1731"/>
      <c r="J64" s="1730"/>
      <c r="K64" s="1731"/>
      <c r="L64" s="1730"/>
      <c r="M64" s="1731"/>
      <c r="N64" s="1730"/>
      <c r="O64" s="1731"/>
      <c r="P64" s="1730"/>
      <c r="Q64" s="1731"/>
      <c r="R64" s="1581">
        <f>SUM(B64:Q64)</f>
        <v>0</v>
      </c>
      <c r="S64" s="1582"/>
      <c r="T64" s="51"/>
    </row>
    <row r="65" spans="1:20" x14ac:dyDescent="0.2">
      <c r="A65" s="168" t="s">
        <v>106</v>
      </c>
      <c r="B65" s="1730"/>
      <c r="C65" s="1731"/>
      <c r="D65" s="1730"/>
      <c r="E65" s="1731"/>
      <c r="F65" s="1730"/>
      <c r="G65" s="1731"/>
      <c r="H65" s="1730"/>
      <c r="I65" s="1731"/>
      <c r="J65" s="1730"/>
      <c r="K65" s="1731"/>
      <c r="L65" s="1730"/>
      <c r="M65" s="1731"/>
      <c r="N65" s="1730"/>
      <c r="O65" s="1731"/>
      <c r="P65" s="1730"/>
      <c r="Q65" s="1731"/>
      <c r="R65" s="1581">
        <f>SUM(B65:Q65)</f>
        <v>0</v>
      </c>
      <c r="S65" s="1582"/>
      <c r="T65" s="51"/>
    </row>
    <row r="66" spans="1:20" x14ac:dyDescent="0.2">
      <c r="A66" s="99" t="s">
        <v>121</v>
      </c>
      <c r="B66" s="1732"/>
      <c r="C66" s="1732"/>
      <c r="D66" s="1732"/>
      <c r="E66" s="1732"/>
      <c r="F66" s="1732"/>
      <c r="G66" s="1732"/>
      <c r="H66" s="1732"/>
      <c r="I66" s="1732"/>
      <c r="J66" s="1732"/>
      <c r="K66" s="1732"/>
      <c r="L66" s="1732"/>
      <c r="M66" s="1732"/>
      <c r="N66" s="1732"/>
      <c r="O66" s="1732"/>
      <c r="P66" s="1732"/>
      <c r="Q66" s="1732"/>
      <c r="R66" s="1581">
        <f>SUM(B66:Q66)</f>
        <v>0</v>
      </c>
      <c r="S66" s="1582"/>
      <c r="T66" s="51"/>
    </row>
    <row r="67" spans="1:20" ht="13.5" thickBot="1" x14ac:dyDescent="0.25">
      <c r="A67" s="154" t="s">
        <v>107</v>
      </c>
      <c r="B67" s="1528">
        <f>SUM(B62:B66)</f>
        <v>0</v>
      </c>
      <c r="C67" s="1529"/>
      <c r="D67" s="1528">
        <f>SUM(D62:D66)</f>
        <v>0</v>
      </c>
      <c r="E67" s="1529"/>
      <c r="F67" s="1528">
        <f>SUM(F62:F66)</f>
        <v>0</v>
      </c>
      <c r="G67" s="1529"/>
      <c r="H67" s="1528">
        <f>SUM(H62:H66)</f>
        <v>0</v>
      </c>
      <c r="I67" s="1529"/>
      <c r="J67" s="1528">
        <f>SUM(J62:J66)</f>
        <v>0</v>
      </c>
      <c r="K67" s="1529"/>
      <c r="L67" s="1528">
        <f>SUM(L62:L66)</f>
        <v>0</v>
      </c>
      <c r="M67" s="1529"/>
      <c r="N67" s="1528">
        <f>SUM(N62:N66)</f>
        <v>0</v>
      </c>
      <c r="O67" s="1529"/>
      <c r="P67" s="1528">
        <f>SUM(P62:P66)</f>
        <v>0</v>
      </c>
      <c r="Q67" s="1529"/>
      <c r="R67" s="1528">
        <f>SUM(R62:R66)</f>
        <v>0</v>
      </c>
      <c r="S67" s="1580"/>
      <c r="T67" s="51"/>
    </row>
  </sheetData>
  <mergeCells count="423">
    <mergeCell ref="L62:M62"/>
    <mergeCell ref="L64:M64"/>
    <mergeCell ref="L63:M63"/>
    <mergeCell ref="R66:S66"/>
    <mergeCell ref="N63:O63"/>
    <mergeCell ref="R67:S67"/>
    <mergeCell ref="N66:O66"/>
    <mergeCell ref="P67:Q67"/>
    <mergeCell ref="P63:Q63"/>
    <mergeCell ref="P64:Q64"/>
    <mergeCell ref="L67:M67"/>
    <mergeCell ref="L65:M65"/>
    <mergeCell ref="P65:Q65"/>
    <mergeCell ref="N65:O65"/>
    <mergeCell ref="L66:M66"/>
    <mergeCell ref="N64:O64"/>
    <mergeCell ref="P66:Q66"/>
    <mergeCell ref="N67:O67"/>
    <mergeCell ref="R65:S65"/>
    <mergeCell ref="R63:S63"/>
    <mergeCell ref="R52:S52"/>
    <mergeCell ref="R51:S51"/>
    <mergeCell ref="R53:S53"/>
    <mergeCell ref="R64:S64"/>
    <mergeCell ref="N62:O62"/>
    <mergeCell ref="P60:Q60"/>
    <mergeCell ref="N60:O60"/>
    <mergeCell ref="P62:Q62"/>
    <mergeCell ref="P57:Q57"/>
    <mergeCell ref="R55:S55"/>
    <mergeCell ref="R60:S60"/>
    <mergeCell ref="R62:S62"/>
    <mergeCell ref="R42:S42"/>
    <mergeCell ref="P44:Q44"/>
    <mergeCell ref="R48:S48"/>
    <mergeCell ref="P48:Q48"/>
    <mergeCell ref="P47:Q47"/>
    <mergeCell ref="P45:Q45"/>
    <mergeCell ref="R45:S45"/>
    <mergeCell ref="R44:S44"/>
    <mergeCell ref="R56:S56"/>
    <mergeCell ref="P51:Q51"/>
    <mergeCell ref="P52:Q52"/>
    <mergeCell ref="P58:Q58"/>
    <mergeCell ref="R58:S58"/>
    <mergeCell ref="R49:S49"/>
    <mergeCell ref="R50:S50"/>
    <mergeCell ref="P49:Q49"/>
    <mergeCell ref="R54:S54"/>
    <mergeCell ref="R57:S57"/>
    <mergeCell ref="P50:Q50"/>
    <mergeCell ref="P31:Q31"/>
    <mergeCell ref="R33:S33"/>
    <mergeCell ref="P33:Q33"/>
    <mergeCell ref="R47:S47"/>
    <mergeCell ref="R43:S43"/>
    <mergeCell ref="R40:S40"/>
    <mergeCell ref="R41:S41"/>
    <mergeCell ref="P56:Q56"/>
    <mergeCell ref="P55:Q55"/>
    <mergeCell ref="P54:Q54"/>
    <mergeCell ref="P53:Q53"/>
    <mergeCell ref="P28:Q28"/>
    <mergeCell ref="P30:Q30"/>
    <mergeCell ref="P35:Q35"/>
    <mergeCell ref="P40:Q40"/>
    <mergeCell ref="P38:Q38"/>
    <mergeCell ref="P37:Q37"/>
    <mergeCell ref="P43:Q43"/>
    <mergeCell ref="P41:Q41"/>
    <mergeCell ref="R38:S38"/>
    <mergeCell ref="R37:S37"/>
    <mergeCell ref="R39:S39"/>
    <mergeCell ref="R25:S25"/>
    <mergeCell ref="P25:Q25"/>
    <mergeCell ref="P21:Q21"/>
    <mergeCell ref="R21:S21"/>
    <mergeCell ref="P24:Q24"/>
    <mergeCell ref="P23:Q23"/>
    <mergeCell ref="R23:S23"/>
    <mergeCell ref="R24:S24"/>
    <mergeCell ref="R26:S26"/>
    <mergeCell ref="R31:S31"/>
    <mergeCell ref="R30:S30"/>
    <mergeCell ref="R27:S27"/>
    <mergeCell ref="R28:S28"/>
    <mergeCell ref="P27:Q27"/>
    <mergeCell ref="P26:Q26"/>
    <mergeCell ref="P1:Q2"/>
    <mergeCell ref="R1:S2"/>
    <mergeCell ref="P3:Q3"/>
    <mergeCell ref="R3:S3"/>
    <mergeCell ref="P4:Q4"/>
    <mergeCell ref="P39:Q39"/>
    <mergeCell ref="P42:Q42"/>
    <mergeCell ref="R5:S5"/>
    <mergeCell ref="R4:S4"/>
    <mergeCell ref="P5:Q5"/>
    <mergeCell ref="R6:S6"/>
    <mergeCell ref="P6:Q6"/>
    <mergeCell ref="R22:S22"/>
    <mergeCell ref="P22:Q22"/>
    <mergeCell ref="R32:S32"/>
    <mergeCell ref="R34:S34"/>
    <mergeCell ref="R35:S35"/>
    <mergeCell ref="P32:Q32"/>
    <mergeCell ref="P34:Q34"/>
    <mergeCell ref="N1:O2"/>
    <mergeCell ref="J3:K3"/>
    <mergeCell ref="N6:O6"/>
    <mergeCell ref="L3:M3"/>
    <mergeCell ref="N5:O5"/>
    <mergeCell ref="J4:K4"/>
    <mergeCell ref="L6:M6"/>
    <mergeCell ref="N3:O3"/>
    <mergeCell ref="N4:O4"/>
    <mergeCell ref="N24:O24"/>
    <mergeCell ref="N21:O21"/>
    <mergeCell ref="J22:K22"/>
    <mergeCell ref="N22:O22"/>
    <mergeCell ref="L21:M21"/>
    <mergeCell ref="L22:M22"/>
    <mergeCell ref="N25:O25"/>
    <mergeCell ref="L25:M25"/>
    <mergeCell ref="J24:K24"/>
    <mergeCell ref="L23:M23"/>
    <mergeCell ref="J23:K23"/>
    <mergeCell ref="N23:O23"/>
    <mergeCell ref="N26:O26"/>
    <mergeCell ref="N31:O31"/>
    <mergeCell ref="H32:I32"/>
    <mergeCell ref="L33:M33"/>
    <mergeCell ref="N33:O33"/>
    <mergeCell ref="N32:O32"/>
    <mergeCell ref="J31:K31"/>
    <mergeCell ref="L32:M32"/>
    <mergeCell ref="J32:K32"/>
    <mergeCell ref="H27:I27"/>
    <mergeCell ref="N30:O30"/>
    <mergeCell ref="L30:M30"/>
    <mergeCell ref="L28:M28"/>
    <mergeCell ref="L26:M26"/>
    <mergeCell ref="N28:O28"/>
    <mergeCell ref="L27:M27"/>
    <mergeCell ref="N27:O27"/>
    <mergeCell ref="H1:I2"/>
    <mergeCell ref="H3:I3"/>
    <mergeCell ref="H23:I23"/>
    <mergeCell ref="H25:I25"/>
    <mergeCell ref="H31:I31"/>
    <mergeCell ref="L31:M31"/>
    <mergeCell ref="H30:I30"/>
    <mergeCell ref="J30:K30"/>
    <mergeCell ref="F24:G24"/>
    <mergeCell ref="H24:I24"/>
    <mergeCell ref="F30:G30"/>
    <mergeCell ref="H28:I28"/>
    <mergeCell ref="H26:I26"/>
    <mergeCell ref="J6:K6"/>
    <mergeCell ref="L5:M5"/>
    <mergeCell ref="J5:K5"/>
    <mergeCell ref="J21:K21"/>
    <mergeCell ref="L24:M24"/>
    <mergeCell ref="L1:M2"/>
    <mergeCell ref="J1:K2"/>
    <mergeCell ref="L4:M4"/>
    <mergeCell ref="F3:G3"/>
    <mergeCell ref="F25:G25"/>
    <mergeCell ref="F23:G23"/>
    <mergeCell ref="F22:G22"/>
    <mergeCell ref="F21:G21"/>
    <mergeCell ref="F6:G6"/>
    <mergeCell ref="D22:E22"/>
    <mergeCell ref="A1:A2"/>
    <mergeCell ref="F4:G4"/>
    <mergeCell ref="B1:C2"/>
    <mergeCell ref="B3:C3"/>
    <mergeCell ref="D3:E3"/>
    <mergeCell ref="D1:E2"/>
    <mergeCell ref="D4:E4"/>
    <mergeCell ref="B4:C4"/>
    <mergeCell ref="F1:G2"/>
    <mergeCell ref="B22:C22"/>
    <mergeCell ref="B5:C5"/>
    <mergeCell ref="B6:C6"/>
    <mergeCell ref="B25:C25"/>
    <mergeCell ref="B24:C24"/>
    <mergeCell ref="B23:C23"/>
    <mergeCell ref="B21:C21"/>
    <mergeCell ref="D21:E21"/>
    <mergeCell ref="H4:I4"/>
    <mergeCell ref="H22:I22"/>
    <mergeCell ref="H6:I6"/>
    <mergeCell ref="F5:G5"/>
    <mergeCell ref="D5:E5"/>
    <mergeCell ref="D6:E6"/>
    <mergeCell ref="D25:E25"/>
    <mergeCell ref="D23:E23"/>
    <mergeCell ref="D24:E24"/>
    <mergeCell ref="H5:I5"/>
    <mergeCell ref="H21:I21"/>
    <mergeCell ref="J33:K33"/>
    <mergeCell ref="F34:G34"/>
    <mergeCell ref="F33:G33"/>
    <mergeCell ref="H33:I33"/>
    <mergeCell ref="F31:G31"/>
    <mergeCell ref="B32:C32"/>
    <mergeCell ref="B28:C28"/>
    <mergeCell ref="B26:C26"/>
    <mergeCell ref="B27:C27"/>
    <mergeCell ref="D27:E27"/>
    <mergeCell ref="D26:E26"/>
    <mergeCell ref="F26:G26"/>
    <mergeCell ref="F27:G27"/>
    <mergeCell ref="B30:C30"/>
    <mergeCell ref="J28:K28"/>
    <mergeCell ref="J27:K27"/>
    <mergeCell ref="J26:K26"/>
    <mergeCell ref="B37:C37"/>
    <mergeCell ref="D35:E35"/>
    <mergeCell ref="D37:E37"/>
    <mergeCell ref="F37:G37"/>
    <mergeCell ref="F35:G35"/>
    <mergeCell ref="B35:C35"/>
    <mergeCell ref="F28:G28"/>
    <mergeCell ref="D30:E30"/>
    <mergeCell ref="D33:E33"/>
    <mergeCell ref="B33:C33"/>
    <mergeCell ref="F32:G32"/>
    <mergeCell ref="B31:C31"/>
    <mergeCell ref="D31:E31"/>
    <mergeCell ref="D28:E28"/>
    <mergeCell ref="D32:E32"/>
    <mergeCell ref="D34:E34"/>
    <mergeCell ref="B34:C34"/>
    <mergeCell ref="N34:O34"/>
    <mergeCell ref="J37:K37"/>
    <mergeCell ref="L37:M37"/>
    <mergeCell ref="H35:I35"/>
    <mergeCell ref="L34:M34"/>
    <mergeCell ref="J34:K34"/>
    <mergeCell ref="N40:O40"/>
    <mergeCell ref="F43:G43"/>
    <mergeCell ref="J43:K43"/>
    <mergeCell ref="H43:I43"/>
    <mergeCell ref="L40:M40"/>
    <mergeCell ref="L42:M42"/>
    <mergeCell ref="N42:O42"/>
    <mergeCell ref="N41:O41"/>
    <mergeCell ref="L41:M41"/>
    <mergeCell ref="F41:G41"/>
    <mergeCell ref="H34:I34"/>
    <mergeCell ref="B41:C41"/>
    <mergeCell ref="B45:C45"/>
    <mergeCell ref="B38:C38"/>
    <mergeCell ref="B39:C39"/>
    <mergeCell ref="D39:E39"/>
    <mergeCell ref="J39:K39"/>
    <mergeCell ref="F39:G39"/>
    <mergeCell ref="F38:G38"/>
    <mergeCell ref="B42:C42"/>
    <mergeCell ref="B43:C43"/>
    <mergeCell ref="H41:I41"/>
    <mergeCell ref="J41:K41"/>
    <mergeCell ref="B40:C40"/>
    <mergeCell ref="D45:E45"/>
    <mergeCell ref="H44:I44"/>
    <mergeCell ref="D50:E50"/>
    <mergeCell ref="J49:K49"/>
    <mergeCell ref="J38:K38"/>
    <mergeCell ref="H39:I39"/>
    <mergeCell ref="D40:E40"/>
    <mergeCell ref="D38:E38"/>
    <mergeCell ref="L39:M39"/>
    <mergeCell ref="H38:I38"/>
    <mergeCell ref="L38:M38"/>
    <mergeCell ref="J40:K40"/>
    <mergeCell ref="F40:G40"/>
    <mergeCell ref="H40:I40"/>
    <mergeCell ref="H42:I42"/>
    <mergeCell ref="J42:K42"/>
    <mergeCell ref="J50:K50"/>
    <mergeCell ref="H48:I48"/>
    <mergeCell ref="D42:E42"/>
    <mergeCell ref="F42:G42"/>
    <mergeCell ref="L43:M43"/>
    <mergeCell ref="L49:M49"/>
    <mergeCell ref="L47:M47"/>
    <mergeCell ref="D41:E41"/>
    <mergeCell ref="L48:M48"/>
    <mergeCell ref="J44:K44"/>
    <mergeCell ref="J45:K45"/>
    <mergeCell ref="J48:K48"/>
    <mergeCell ref="J47:K47"/>
    <mergeCell ref="D43:E43"/>
    <mergeCell ref="L45:M45"/>
    <mergeCell ref="H45:I45"/>
    <mergeCell ref="L44:M44"/>
    <mergeCell ref="F47:G47"/>
    <mergeCell ref="F49:G49"/>
    <mergeCell ref="F50:G50"/>
    <mergeCell ref="N50:O50"/>
    <mergeCell ref="F48:G48"/>
    <mergeCell ref="N35:O35"/>
    <mergeCell ref="N37:O37"/>
    <mergeCell ref="N38:O38"/>
    <mergeCell ref="N39:O39"/>
    <mergeCell ref="L50:M50"/>
    <mergeCell ref="N49:O49"/>
    <mergeCell ref="N48:O48"/>
    <mergeCell ref="J35:K35"/>
    <mergeCell ref="L35:M35"/>
    <mergeCell ref="H37:I37"/>
    <mergeCell ref="B44:C44"/>
    <mergeCell ref="D44:E44"/>
    <mergeCell ref="L51:M51"/>
    <mergeCell ref="H53:I53"/>
    <mergeCell ref="F51:G51"/>
    <mergeCell ref="F52:G52"/>
    <mergeCell ref="F53:G53"/>
    <mergeCell ref="J52:K52"/>
    <mergeCell ref="B51:C51"/>
    <mergeCell ref="B49:C49"/>
    <mergeCell ref="H51:I51"/>
    <mergeCell ref="H47:I47"/>
    <mergeCell ref="F45:G45"/>
    <mergeCell ref="F44:G44"/>
    <mergeCell ref="D49:E49"/>
    <mergeCell ref="B52:C52"/>
    <mergeCell ref="D52:E52"/>
    <mergeCell ref="B47:C47"/>
    <mergeCell ref="D47:E47"/>
    <mergeCell ref="B48:C48"/>
    <mergeCell ref="D48:E48"/>
    <mergeCell ref="H50:I50"/>
    <mergeCell ref="H49:I49"/>
    <mergeCell ref="B50:C50"/>
    <mergeCell ref="N43:O43"/>
    <mergeCell ref="N47:O47"/>
    <mergeCell ref="N44:O44"/>
    <mergeCell ref="N45:O45"/>
    <mergeCell ref="N51:O51"/>
    <mergeCell ref="H52:I52"/>
    <mergeCell ref="H54:I54"/>
    <mergeCell ref="N58:O58"/>
    <mergeCell ref="L57:M57"/>
    <mergeCell ref="L58:M58"/>
    <mergeCell ref="L52:M52"/>
    <mergeCell ref="L53:M53"/>
    <mergeCell ref="J55:K55"/>
    <mergeCell ref="J53:K53"/>
    <mergeCell ref="L55:M55"/>
    <mergeCell ref="L54:M54"/>
    <mergeCell ref="J51:K51"/>
    <mergeCell ref="N52:O52"/>
    <mergeCell ref="N53:O53"/>
    <mergeCell ref="N54:O54"/>
    <mergeCell ref="N57:O57"/>
    <mergeCell ref="N55:O55"/>
    <mergeCell ref="N56:O56"/>
    <mergeCell ref="D53:E53"/>
    <mergeCell ref="D54:E54"/>
    <mergeCell ref="F56:G56"/>
    <mergeCell ref="F54:G54"/>
    <mergeCell ref="L56:M56"/>
    <mergeCell ref="J58:K58"/>
    <mergeCell ref="H56:I56"/>
    <mergeCell ref="L60:M60"/>
    <mergeCell ref="D56:E56"/>
    <mergeCell ref="B58:C58"/>
    <mergeCell ref="B56:C56"/>
    <mergeCell ref="D51:E51"/>
    <mergeCell ref="F55:G55"/>
    <mergeCell ref="B55:C55"/>
    <mergeCell ref="B53:C53"/>
    <mergeCell ref="J54:K54"/>
    <mergeCell ref="J57:K57"/>
    <mergeCell ref="J56:K56"/>
    <mergeCell ref="D62:E62"/>
    <mergeCell ref="D58:E58"/>
    <mergeCell ref="H55:I55"/>
    <mergeCell ref="B54:C54"/>
    <mergeCell ref="D55:E55"/>
    <mergeCell ref="B62:C62"/>
    <mergeCell ref="B57:C57"/>
    <mergeCell ref="J60:K60"/>
    <mergeCell ref="B67:C67"/>
    <mergeCell ref="B65:C65"/>
    <mergeCell ref="D65:E65"/>
    <mergeCell ref="B64:C64"/>
    <mergeCell ref="D64:E64"/>
    <mergeCell ref="B66:C66"/>
    <mergeCell ref="B60:C60"/>
    <mergeCell ref="D67:E67"/>
    <mergeCell ref="B63:C63"/>
    <mergeCell ref="D63:E63"/>
    <mergeCell ref="J63:K63"/>
    <mergeCell ref="H63:I63"/>
    <mergeCell ref="F63:G63"/>
    <mergeCell ref="J62:K62"/>
    <mergeCell ref="H62:I62"/>
    <mergeCell ref="F62:G62"/>
    <mergeCell ref="D66:E66"/>
    <mergeCell ref="D57:E57"/>
    <mergeCell ref="D60:E60"/>
    <mergeCell ref="H57:I57"/>
    <mergeCell ref="F57:G57"/>
    <mergeCell ref="H60:I60"/>
    <mergeCell ref="H58:I58"/>
    <mergeCell ref="F60:G60"/>
    <mergeCell ref="F58:G58"/>
    <mergeCell ref="F64:G64"/>
    <mergeCell ref="J64:K64"/>
    <mergeCell ref="H65:I65"/>
    <mergeCell ref="H64:I64"/>
    <mergeCell ref="J67:K67"/>
    <mergeCell ref="J65:K65"/>
    <mergeCell ref="F67:G67"/>
    <mergeCell ref="F66:G66"/>
    <mergeCell ref="F65:G65"/>
    <mergeCell ref="H67:I67"/>
    <mergeCell ref="J66:K66"/>
    <mergeCell ref="H66:I66"/>
  </mergeCells>
  <phoneticPr fontId="0" type="noConversion"/>
  <printOptions horizontalCentered="1" verticalCentered="1"/>
  <pageMargins left="0" right="0" top="0" bottom="0" header="0" footer="0"/>
  <pageSetup paperSize="8" scale="83" orientation="landscape" r:id="rId1"/>
  <headerFooter alignWithMargins="0">
    <oddHeader>&amp;CIGAENR cartographie Université de Lorraine&amp;R&amp;"Arial,Gras"&amp;8&amp;A</oddHeader>
    <oddFooter>&amp;RUL / DAPEQ / le 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  <pageSetUpPr fitToPage="1"/>
  </sheetPr>
  <dimension ref="A1:I67"/>
  <sheetViews>
    <sheetView zoomScale="90" zoomScaleNormal="90" workbookViewId="0">
      <selection sqref="A1:A2"/>
    </sheetView>
  </sheetViews>
  <sheetFormatPr baseColWidth="10" defaultColWidth="11.42578125" defaultRowHeight="12.75" x14ac:dyDescent="0.2"/>
  <cols>
    <col min="1" max="1" width="40.140625" customWidth="1"/>
    <col min="2" max="7" width="8.7109375" customWidth="1"/>
    <col min="8" max="9" width="8.7109375" style="276" customWidth="1"/>
    <col min="10" max="10" width="2" customWidth="1"/>
    <col min="11" max="12" width="8.7109375" customWidth="1"/>
    <col min="13" max="13" width="1.85546875" customWidth="1"/>
    <col min="14" max="15" width="8.7109375" customWidth="1"/>
    <col min="16" max="16" width="2.140625" customWidth="1"/>
    <col min="17" max="18" width="8.7109375" customWidth="1"/>
  </cols>
  <sheetData>
    <row r="1" spans="1:9" ht="12.75" customHeight="1" x14ac:dyDescent="0.2">
      <c r="A1" s="1552" t="s">
        <v>424</v>
      </c>
      <c r="B1" s="1722"/>
      <c r="C1" s="1549"/>
      <c r="D1" s="1773"/>
      <c r="E1" s="1549"/>
      <c r="F1" s="1722"/>
      <c r="G1" s="1549"/>
      <c r="H1" s="1489" t="s">
        <v>285</v>
      </c>
      <c r="I1" s="1648"/>
    </row>
    <row r="2" spans="1:9" ht="48.75" customHeight="1" thickBot="1" x14ac:dyDescent="0.25">
      <c r="A2" s="1553"/>
      <c r="B2" s="1550"/>
      <c r="C2" s="1551"/>
      <c r="D2" s="1550"/>
      <c r="E2" s="1551"/>
      <c r="F2" s="1550"/>
      <c r="G2" s="1551"/>
      <c r="H2" s="1491"/>
      <c r="I2" s="1649"/>
    </row>
    <row r="3" spans="1:9" x14ac:dyDescent="0.2">
      <c r="A3" s="144" t="s">
        <v>391</v>
      </c>
      <c r="B3" s="1602"/>
      <c r="C3" s="1603"/>
      <c r="D3" s="1602"/>
      <c r="E3" s="1603"/>
      <c r="F3" s="1602"/>
      <c r="G3" s="1603"/>
      <c r="H3" s="1493"/>
      <c r="I3" s="1607"/>
    </row>
    <row r="4" spans="1:9" x14ac:dyDescent="0.2">
      <c r="A4" s="145" t="s">
        <v>85</v>
      </c>
      <c r="B4" s="1497"/>
      <c r="C4" s="1498"/>
      <c r="D4" s="1497"/>
      <c r="E4" s="1498"/>
      <c r="F4" s="1497"/>
      <c r="G4" s="1498"/>
      <c r="H4" s="1495">
        <f>SUM(B4:G4)</f>
        <v>0</v>
      </c>
      <c r="I4" s="1604"/>
    </row>
    <row r="5" spans="1:9" x14ac:dyDescent="0.2">
      <c r="A5" s="145" t="s">
        <v>73</v>
      </c>
      <c r="B5" s="1600"/>
      <c r="C5" s="1601"/>
      <c r="D5" s="1600"/>
      <c r="E5" s="1601"/>
      <c r="F5" s="1600"/>
      <c r="G5" s="1601"/>
      <c r="H5" s="1495">
        <f>SUM(B5:G5)</f>
        <v>0</v>
      </c>
      <c r="I5" s="1604"/>
    </row>
    <row r="6" spans="1:9" ht="13.5" thickBot="1" x14ac:dyDescent="0.25">
      <c r="A6" s="146" t="s">
        <v>87</v>
      </c>
      <c r="B6" s="1471" t="e">
        <f>B5/B4</f>
        <v>#DIV/0!</v>
      </c>
      <c r="C6" s="1472"/>
      <c r="D6" s="1471" t="e">
        <f>D5/D4</f>
        <v>#DIV/0!</v>
      </c>
      <c r="E6" s="1472"/>
      <c r="F6" s="1471" t="e">
        <f>F5/F4</f>
        <v>#DIV/0!</v>
      </c>
      <c r="G6" s="1472"/>
      <c r="H6" s="1608" t="e">
        <f>H5/H4</f>
        <v>#DIV/0!</v>
      </c>
      <c r="I6" s="1609"/>
    </row>
    <row r="7" spans="1:9" ht="13.5" thickBot="1" x14ac:dyDescent="0.25">
      <c r="A7" s="251"/>
      <c r="B7" s="148" t="s">
        <v>34</v>
      </c>
      <c r="C7" s="149" t="s">
        <v>84</v>
      </c>
      <c r="D7" s="148" t="s">
        <v>34</v>
      </c>
      <c r="E7" s="149" t="s">
        <v>84</v>
      </c>
      <c r="F7" s="148" t="s">
        <v>34</v>
      </c>
      <c r="G7" s="149" t="s">
        <v>84</v>
      </c>
      <c r="H7" s="281" t="s">
        <v>34</v>
      </c>
      <c r="I7" s="285" t="s">
        <v>84</v>
      </c>
    </row>
    <row r="8" spans="1:9" x14ac:dyDescent="0.2">
      <c r="A8" s="98" t="s">
        <v>76</v>
      </c>
      <c r="B8" s="426"/>
      <c r="C8" s="427">
        <f>B8*192</f>
        <v>0</v>
      </c>
      <c r="D8" s="426"/>
      <c r="E8" s="427">
        <f>D8*192</f>
        <v>0</v>
      </c>
      <c r="F8" s="426"/>
      <c r="G8" s="427">
        <f>F8*192</f>
        <v>0</v>
      </c>
      <c r="H8" s="428">
        <f>SUM(B8,D8,F8)</f>
        <v>0</v>
      </c>
      <c r="I8" s="443">
        <f>SUM(C8,E8,G8)</f>
        <v>0</v>
      </c>
    </row>
    <row r="9" spans="1:9" x14ac:dyDescent="0.2">
      <c r="A9" s="99" t="s">
        <v>75</v>
      </c>
      <c r="B9" s="431"/>
      <c r="C9" s="317">
        <f>B9*192</f>
        <v>0</v>
      </c>
      <c r="D9" s="431"/>
      <c r="E9" s="317">
        <f>D9*192</f>
        <v>0</v>
      </c>
      <c r="F9" s="431"/>
      <c r="G9" s="317">
        <f>F9*192</f>
        <v>0</v>
      </c>
      <c r="H9" s="432">
        <f t="shared" ref="H9:H19" si="0">SUM(B9,D9,F9)</f>
        <v>0</v>
      </c>
      <c r="I9" s="444">
        <f t="shared" ref="I9:I19" si="1">SUM(C9,E9,G9)</f>
        <v>0</v>
      </c>
    </row>
    <row r="10" spans="1:9" x14ac:dyDescent="0.2">
      <c r="A10" s="99" t="s">
        <v>77</v>
      </c>
      <c r="B10" s="431"/>
      <c r="C10" s="317">
        <f>B10*192</f>
        <v>0</v>
      </c>
      <c r="D10" s="431"/>
      <c r="E10" s="317">
        <f>D10*192</f>
        <v>0</v>
      </c>
      <c r="F10" s="431"/>
      <c r="G10" s="317">
        <f>F10*192</f>
        <v>0</v>
      </c>
      <c r="H10" s="432">
        <f t="shared" si="0"/>
        <v>0</v>
      </c>
      <c r="I10" s="444">
        <f t="shared" si="1"/>
        <v>0</v>
      </c>
    </row>
    <row r="11" spans="1:9" x14ac:dyDescent="0.2">
      <c r="A11" s="99" t="s">
        <v>78</v>
      </c>
      <c r="B11" s="431"/>
      <c r="C11" s="317">
        <f>B11*192</f>
        <v>0</v>
      </c>
      <c r="D11" s="431"/>
      <c r="E11" s="317">
        <f>D11*192</f>
        <v>0</v>
      </c>
      <c r="F11" s="431"/>
      <c r="G11" s="317">
        <f>F11*192</f>
        <v>0</v>
      </c>
      <c r="H11" s="432">
        <f t="shared" si="0"/>
        <v>0</v>
      </c>
      <c r="I11" s="444">
        <f t="shared" si="1"/>
        <v>0</v>
      </c>
    </row>
    <row r="12" spans="1:9" x14ac:dyDescent="0.2">
      <c r="A12" s="99" t="s">
        <v>79</v>
      </c>
      <c r="B12" s="431"/>
      <c r="C12" s="317">
        <f>B12*384</f>
        <v>0</v>
      </c>
      <c r="D12" s="431"/>
      <c r="E12" s="317">
        <f>D12*384</f>
        <v>0</v>
      </c>
      <c r="F12" s="431"/>
      <c r="G12" s="317">
        <f>F12*384</f>
        <v>0</v>
      </c>
      <c r="H12" s="432">
        <f t="shared" si="0"/>
        <v>0</v>
      </c>
      <c r="I12" s="444">
        <f t="shared" si="1"/>
        <v>0</v>
      </c>
    </row>
    <row r="13" spans="1:9" x14ac:dyDescent="0.2">
      <c r="A13" s="172" t="s">
        <v>116</v>
      </c>
      <c r="B13" s="431"/>
      <c r="C13" s="317">
        <f>B13*384</f>
        <v>0</v>
      </c>
      <c r="D13" s="431"/>
      <c r="E13" s="317">
        <f>D13*384</f>
        <v>0</v>
      </c>
      <c r="F13" s="431"/>
      <c r="G13" s="317">
        <f>F13*384</f>
        <v>0</v>
      </c>
      <c r="H13" s="432">
        <f t="shared" si="0"/>
        <v>0</v>
      </c>
      <c r="I13" s="444">
        <f t="shared" si="1"/>
        <v>0</v>
      </c>
    </row>
    <row r="14" spans="1:9" x14ac:dyDescent="0.2">
      <c r="A14" s="99" t="s">
        <v>74</v>
      </c>
      <c r="B14" s="431"/>
      <c r="C14" s="317">
        <f>B14*96</f>
        <v>0</v>
      </c>
      <c r="D14" s="431"/>
      <c r="E14" s="317">
        <f>D14*96</f>
        <v>0</v>
      </c>
      <c r="F14" s="431"/>
      <c r="G14" s="317">
        <f>F14*96</f>
        <v>0</v>
      </c>
      <c r="H14" s="432">
        <f t="shared" si="0"/>
        <v>0</v>
      </c>
      <c r="I14" s="444">
        <f t="shared" si="1"/>
        <v>0</v>
      </c>
    </row>
    <row r="15" spans="1:9" x14ac:dyDescent="0.2">
      <c r="A15" s="99" t="s">
        <v>82</v>
      </c>
      <c r="B15" s="431"/>
      <c r="C15" s="317">
        <f>B15*192</f>
        <v>0</v>
      </c>
      <c r="D15" s="431"/>
      <c r="E15" s="317">
        <f>D15*192</f>
        <v>0</v>
      </c>
      <c r="F15" s="431"/>
      <c r="G15" s="317">
        <f>F15*192</f>
        <v>0</v>
      </c>
      <c r="H15" s="432">
        <f t="shared" si="0"/>
        <v>0</v>
      </c>
      <c r="I15" s="444">
        <f t="shared" si="1"/>
        <v>0</v>
      </c>
    </row>
    <row r="16" spans="1:9" x14ac:dyDescent="0.2">
      <c r="A16" s="99" t="s">
        <v>80</v>
      </c>
      <c r="B16" s="431"/>
      <c r="C16" s="317">
        <f>B16*200</f>
        <v>0</v>
      </c>
      <c r="D16" s="431"/>
      <c r="E16" s="317">
        <f>D16*200</f>
        <v>0</v>
      </c>
      <c r="F16" s="431"/>
      <c r="G16" s="317">
        <f>F16*200</f>
        <v>0</v>
      </c>
      <c r="H16" s="432">
        <f t="shared" si="0"/>
        <v>0</v>
      </c>
      <c r="I16" s="444">
        <f t="shared" si="1"/>
        <v>0</v>
      </c>
    </row>
    <row r="17" spans="1:9" x14ac:dyDescent="0.2">
      <c r="A17" s="99" t="s">
        <v>81</v>
      </c>
      <c r="B17" s="431"/>
      <c r="C17" s="317">
        <f>B17*192</f>
        <v>0</v>
      </c>
      <c r="D17" s="431"/>
      <c r="E17" s="317">
        <f>D17*192</f>
        <v>0</v>
      </c>
      <c r="F17" s="431"/>
      <c r="G17" s="317">
        <f>F17*192</f>
        <v>0</v>
      </c>
      <c r="H17" s="432">
        <f t="shared" si="0"/>
        <v>0</v>
      </c>
      <c r="I17" s="444">
        <f t="shared" si="1"/>
        <v>0</v>
      </c>
    </row>
    <row r="18" spans="1:9" x14ac:dyDescent="0.2">
      <c r="A18" s="99" t="s">
        <v>83</v>
      </c>
      <c r="B18" s="431"/>
      <c r="C18" s="317">
        <f>B18*64</f>
        <v>0</v>
      </c>
      <c r="D18" s="431"/>
      <c r="E18" s="317">
        <f>D18*64</f>
        <v>0</v>
      </c>
      <c r="F18" s="431"/>
      <c r="G18" s="317">
        <f>F18*64</f>
        <v>0</v>
      </c>
      <c r="H18" s="432">
        <f t="shared" si="0"/>
        <v>0</v>
      </c>
      <c r="I18" s="444">
        <f t="shared" si="1"/>
        <v>0</v>
      </c>
    </row>
    <row r="19" spans="1:9" ht="13.5" thickBot="1" x14ac:dyDescent="0.25">
      <c r="A19" s="154" t="s">
        <v>38</v>
      </c>
      <c r="B19" s="416">
        <f t="shared" ref="B19:G19" si="2">SUM(B8:B18)</f>
        <v>0</v>
      </c>
      <c r="C19" s="417">
        <f t="shared" si="2"/>
        <v>0</v>
      </c>
      <c r="D19" s="416">
        <f t="shared" si="2"/>
        <v>0</v>
      </c>
      <c r="E19" s="417">
        <f t="shared" si="2"/>
        <v>0</v>
      </c>
      <c r="F19" s="416">
        <f t="shared" si="2"/>
        <v>0</v>
      </c>
      <c r="G19" s="417">
        <f t="shared" si="2"/>
        <v>0</v>
      </c>
      <c r="H19" s="416">
        <f t="shared" si="0"/>
        <v>0</v>
      </c>
      <c r="I19" s="434">
        <f t="shared" si="1"/>
        <v>0</v>
      </c>
    </row>
    <row r="20" spans="1:9" ht="6" customHeight="1" thickBot="1" x14ac:dyDescent="0.25">
      <c r="A20" s="155"/>
      <c r="B20" s="156"/>
      <c r="C20" s="156"/>
      <c r="D20" s="156"/>
      <c r="E20" s="156"/>
      <c r="F20" s="156"/>
      <c r="G20" s="156"/>
      <c r="H20" s="156"/>
      <c r="I20" s="156"/>
    </row>
    <row r="21" spans="1:9" x14ac:dyDescent="0.2">
      <c r="A21" s="157" t="s">
        <v>123</v>
      </c>
      <c r="B21" s="1544">
        <v>0</v>
      </c>
      <c r="C21" s="1545"/>
      <c r="D21" s="1544">
        <v>0</v>
      </c>
      <c r="E21" s="1545"/>
      <c r="F21" s="1544">
        <v>0</v>
      </c>
      <c r="G21" s="1545"/>
      <c r="H21" s="1473">
        <f>SUM(B21:G21)</f>
        <v>0</v>
      </c>
      <c r="I21" s="1605"/>
    </row>
    <row r="22" spans="1:9" x14ac:dyDescent="0.2">
      <c r="A22" s="172" t="s">
        <v>125</v>
      </c>
      <c r="B22" s="1456">
        <v>0</v>
      </c>
      <c r="C22" s="1457"/>
      <c r="D22" s="1456">
        <v>0</v>
      </c>
      <c r="E22" s="1457"/>
      <c r="F22" s="1456">
        <v>0</v>
      </c>
      <c r="G22" s="1457"/>
      <c r="H22" s="1479">
        <f t="shared" ref="H22:H28" si="3">SUM(B22:G22)</f>
        <v>0</v>
      </c>
      <c r="I22" s="1606"/>
    </row>
    <row r="23" spans="1:9" ht="25.5" x14ac:dyDescent="0.2">
      <c r="A23" s="172" t="s">
        <v>113</v>
      </c>
      <c r="B23" s="1456">
        <v>0</v>
      </c>
      <c r="C23" s="1457"/>
      <c r="D23" s="1456">
        <v>0</v>
      </c>
      <c r="E23" s="1457"/>
      <c r="F23" s="1456">
        <v>0</v>
      </c>
      <c r="G23" s="1457"/>
      <c r="H23" s="1479">
        <f t="shared" si="3"/>
        <v>0</v>
      </c>
      <c r="I23" s="1606"/>
    </row>
    <row r="24" spans="1:9" ht="25.5" x14ac:dyDescent="0.2">
      <c r="A24" s="172" t="s">
        <v>114</v>
      </c>
      <c r="B24" s="1456">
        <v>0</v>
      </c>
      <c r="C24" s="1457"/>
      <c r="D24" s="1456">
        <v>0</v>
      </c>
      <c r="E24" s="1457"/>
      <c r="F24" s="1456">
        <v>0</v>
      </c>
      <c r="G24" s="1457"/>
      <c r="H24" s="1479">
        <f t="shared" si="3"/>
        <v>0</v>
      </c>
      <c r="I24" s="1606"/>
    </row>
    <row r="25" spans="1:9" ht="25.5" x14ac:dyDescent="0.2">
      <c r="A25" s="172" t="s">
        <v>115</v>
      </c>
      <c r="B25" s="1456">
        <v>0</v>
      </c>
      <c r="C25" s="1457"/>
      <c r="D25" s="1456">
        <v>0</v>
      </c>
      <c r="E25" s="1457"/>
      <c r="F25" s="1456">
        <v>0</v>
      </c>
      <c r="G25" s="1457"/>
      <c r="H25" s="1479">
        <f t="shared" si="3"/>
        <v>0</v>
      </c>
      <c r="I25" s="1606"/>
    </row>
    <row r="26" spans="1:9" ht="25.5" x14ac:dyDescent="0.2">
      <c r="A26" s="100" t="s">
        <v>124</v>
      </c>
      <c r="B26" s="1456">
        <v>0</v>
      </c>
      <c r="C26" s="1457"/>
      <c r="D26" s="1456">
        <v>0</v>
      </c>
      <c r="E26" s="1457"/>
      <c r="F26" s="1456">
        <v>0</v>
      </c>
      <c r="G26" s="1457"/>
      <c r="H26" s="1479">
        <f t="shared" si="3"/>
        <v>0</v>
      </c>
      <c r="I26" s="1606"/>
    </row>
    <row r="27" spans="1:9" ht="25.5" x14ac:dyDescent="0.2">
      <c r="A27" s="172" t="s">
        <v>126</v>
      </c>
      <c r="B27" s="1456">
        <v>0</v>
      </c>
      <c r="C27" s="1457"/>
      <c r="D27" s="1456">
        <v>0</v>
      </c>
      <c r="E27" s="1457"/>
      <c r="F27" s="1456">
        <v>0</v>
      </c>
      <c r="G27" s="1457"/>
      <c r="H27" s="1479">
        <f t="shared" si="3"/>
        <v>0</v>
      </c>
      <c r="I27" s="1606"/>
    </row>
    <row r="28" spans="1:9" ht="13.5" thickBot="1" x14ac:dyDescent="0.25">
      <c r="A28" s="154" t="s">
        <v>72</v>
      </c>
      <c r="B28" s="1481">
        <f>SUM(B23:C27)</f>
        <v>0</v>
      </c>
      <c r="C28" s="1482"/>
      <c r="D28" s="1481">
        <f>SUM(D23:E27)</f>
        <v>0</v>
      </c>
      <c r="E28" s="1482"/>
      <c r="F28" s="1481">
        <f>SUM(F23:G27)</f>
        <v>0</v>
      </c>
      <c r="G28" s="1482"/>
      <c r="H28" s="1481">
        <f t="shared" si="3"/>
        <v>0</v>
      </c>
      <c r="I28" s="1610"/>
    </row>
    <row r="29" spans="1:9" ht="4.5" customHeight="1" thickBot="1" x14ac:dyDescent="0.25">
      <c r="A29" s="155"/>
      <c r="B29" s="156"/>
      <c r="C29" s="156"/>
      <c r="D29" s="156"/>
      <c r="E29" s="156"/>
      <c r="F29" s="156"/>
      <c r="G29" s="156"/>
      <c r="H29" s="156"/>
      <c r="I29" s="156"/>
    </row>
    <row r="30" spans="1:9" x14ac:dyDescent="0.2">
      <c r="A30" s="158" t="s">
        <v>88</v>
      </c>
      <c r="B30" s="1467" t="e">
        <f>B28/B4</f>
        <v>#DIV/0!</v>
      </c>
      <c r="C30" s="1468"/>
      <c r="D30" s="1467" t="e">
        <f>D28/D4</f>
        <v>#DIV/0!</v>
      </c>
      <c r="E30" s="1468"/>
      <c r="F30" s="1467" t="e">
        <f>F28/F4</f>
        <v>#DIV/0!</v>
      </c>
      <c r="G30" s="1468"/>
      <c r="H30" s="1611" t="e">
        <f>H28/H4</f>
        <v>#DIV/0!</v>
      </c>
      <c r="I30" s="1612"/>
    </row>
    <row r="31" spans="1:9" x14ac:dyDescent="0.2">
      <c r="A31" s="99" t="s">
        <v>89</v>
      </c>
      <c r="B31" s="1440">
        <f>B5-C19</f>
        <v>0</v>
      </c>
      <c r="C31" s="1441"/>
      <c r="D31" s="1440">
        <f>D5-E19</f>
        <v>0</v>
      </c>
      <c r="E31" s="1441"/>
      <c r="F31" s="1440">
        <f>F5-G19</f>
        <v>0</v>
      </c>
      <c r="G31" s="1441"/>
      <c r="H31" s="1465">
        <f>H5-I19</f>
        <v>0</v>
      </c>
      <c r="I31" s="1615"/>
    </row>
    <row r="32" spans="1:9" x14ac:dyDescent="0.2">
      <c r="A32" s="99" t="s">
        <v>92</v>
      </c>
      <c r="B32" s="1483">
        <f>B28-C19</f>
        <v>0</v>
      </c>
      <c r="C32" s="1484"/>
      <c r="D32" s="1483">
        <f>D28-E19</f>
        <v>0</v>
      </c>
      <c r="E32" s="1484"/>
      <c r="F32" s="1483">
        <f>F28-G19</f>
        <v>0</v>
      </c>
      <c r="G32" s="1484"/>
      <c r="H32" s="1469">
        <f>H28-I19</f>
        <v>0</v>
      </c>
      <c r="I32" s="1614"/>
    </row>
    <row r="33" spans="1:9" x14ac:dyDescent="0.2">
      <c r="A33" s="159" t="s">
        <v>108</v>
      </c>
      <c r="B33" s="1442" t="e">
        <f>C19/B5</f>
        <v>#DIV/0!</v>
      </c>
      <c r="C33" s="1443"/>
      <c r="D33" s="1442" t="e">
        <f>E19/D5</f>
        <v>#DIV/0!</v>
      </c>
      <c r="E33" s="1443"/>
      <c r="F33" s="1442" t="e">
        <f>G19/F5</f>
        <v>#DIV/0!</v>
      </c>
      <c r="G33" s="1443"/>
      <c r="H33" s="1475" t="e">
        <f>I19/H5</f>
        <v>#DIV/0!</v>
      </c>
      <c r="I33" s="1613"/>
    </row>
    <row r="34" spans="1:9" x14ac:dyDescent="0.2">
      <c r="A34" s="159" t="s">
        <v>90</v>
      </c>
      <c r="B34" s="1442" t="e">
        <f>C19/B28</f>
        <v>#DIV/0!</v>
      </c>
      <c r="C34" s="1443"/>
      <c r="D34" s="1442" t="e">
        <f>E19/D28</f>
        <v>#DIV/0!</v>
      </c>
      <c r="E34" s="1443"/>
      <c r="F34" s="1442" t="e">
        <f>G19/F28</f>
        <v>#DIV/0!</v>
      </c>
      <c r="G34" s="1443"/>
      <c r="H34" s="1475" t="e">
        <f>I19/H28</f>
        <v>#DIV/0!</v>
      </c>
      <c r="I34" s="1613"/>
    </row>
    <row r="35" spans="1:9" ht="13.5" thickBot="1" x14ac:dyDescent="0.25">
      <c r="A35" s="247" t="s">
        <v>91</v>
      </c>
      <c r="B35" s="1485" t="e">
        <f>B28/B5</f>
        <v>#DIV/0!</v>
      </c>
      <c r="C35" s="1486"/>
      <c r="D35" s="1485" t="e">
        <f>D28/D5</f>
        <v>#DIV/0!</v>
      </c>
      <c r="E35" s="1486"/>
      <c r="F35" s="1485" t="e">
        <f>F28/F5</f>
        <v>#DIV/0!</v>
      </c>
      <c r="G35" s="1486"/>
      <c r="H35" s="1454" t="e">
        <f>H28/H5</f>
        <v>#DIV/0!</v>
      </c>
      <c r="I35" s="1616"/>
    </row>
    <row r="36" spans="1:9" ht="6.75" customHeight="1" thickBot="1" x14ac:dyDescent="0.25">
      <c r="A36" s="161"/>
      <c r="B36" s="162"/>
      <c r="C36" s="162"/>
      <c r="D36" s="162"/>
      <c r="E36" s="162"/>
      <c r="F36" s="162"/>
      <c r="G36" s="162"/>
      <c r="H36" s="283"/>
      <c r="I36" s="283"/>
    </row>
    <row r="37" spans="1:9" ht="25.5" x14ac:dyDescent="0.2">
      <c r="A37" s="277" t="s">
        <v>411</v>
      </c>
      <c r="B37" s="1771"/>
      <c r="C37" s="1772"/>
      <c r="D37" s="1769"/>
      <c r="E37" s="1770"/>
      <c r="F37" s="1769"/>
      <c r="G37" s="1770"/>
      <c r="H37" s="1507">
        <f>SUM(B37:G37)</f>
        <v>0</v>
      </c>
      <c r="I37" s="1508"/>
    </row>
    <row r="38" spans="1:9" ht="25.5" x14ac:dyDescent="0.2">
      <c r="A38" s="280" t="s">
        <v>412</v>
      </c>
      <c r="B38" s="1769"/>
      <c r="C38" s="1770"/>
      <c r="D38" s="1769"/>
      <c r="E38" s="1770"/>
      <c r="F38" s="1769"/>
      <c r="G38" s="1770"/>
      <c r="H38" s="1452">
        <f t="shared" ref="H38:H45" si="4">SUM(B38:G38)</f>
        <v>0</v>
      </c>
      <c r="I38" s="1453"/>
    </row>
    <row r="39" spans="1:9" ht="25.5" x14ac:dyDescent="0.2">
      <c r="A39" s="280" t="s">
        <v>413</v>
      </c>
      <c r="B39" s="1769"/>
      <c r="C39" s="1770"/>
      <c r="D39" s="1769"/>
      <c r="E39" s="1770"/>
      <c r="F39" s="1769"/>
      <c r="G39" s="1770"/>
      <c r="H39" s="1452">
        <f t="shared" si="4"/>
        <v>0</v>
      </c>
      <c r="I39" s="1453"/>
    </row>
    <row r="40" spans="1:9" x14ac:dyDescent="0.2">
      <c r="A40" s="104" t="s">
        <v>39</v>
      </c>
      <c r="B40" s="1450">
        <f>SUM(B37:C39)</f>
        <v>0</v>
      </c>
      <c r="C40" s="1451"/>
      <c r="D40" s="1450">
        <f>SUM(D37:E39)</f>
        <v>0</v>
      </c>
      <c r="E40" s="1451"/>
      <c r="F40" s="1450">
        <f>SUM(F37:G39)</f>
        <v>0</v>
      </c>
      <c r="G40" s="1451"/>
      <c r="H40" s="1462">
        <f t="shared" si="4"/>
        <v>0</v>
      </c>
      <c r="I40" s="1463"/>
    </row>
    <row r="41" spans="1:9" ht="25.5" x14ac:dyDescent="0.2">
      <c r="A41" s="280" t="s">
        <v>414</v>
      </c>
      <c r="B41" s="1769"/>
      <c r="C41" s="1770"/>
      <c r="D41" s="1769"/>
      <c r="E41" s="1770"/>
      <c r="F41" s="1769"/>
      <c r="G41" s="1770"/>
      <c r="H41" s="1452">
        <f t="shared" si="4"/>
        <v>0</v>
      </c>
      <c r="I41" s="1453"/>
    </row>
    <row r="42" spans="1:9" ht="25.5" x14ac:dyDescent="0.2">
      <c r="A42" s="280" t="s">
        <v>415</v>
      </c>
      <c r="B42" s="1769"/>
      <c r="C42" s="1770"/>
      <c r="D42" s="1769"/>
      <c r="E42" s="1770"/>
      <c r="F42" s="1769"/>
      <c r="G42" s="1770"/>
      <c r="H42" s="1452">
        <f t="shared" si="4"/>
        <v>0</v>
      </c>
      <c r="I42" s="1453"/>
    </row>
    <row r="43" spans="1:9" ht="25.5" x14ac:dyDescent="0.2">
      <c r="A43" s="280" t="s">
        <v>416</v>
      </c>
      <c r="B43" s="1769"/>
      <c r="C43" s="1770"/>
      <c r="D43" s="1769"/>
      <c r="E43" s="1770"/>
      <c r="F43" s="1769"/>
      <c r="G43" s="1770"/>
      <c r="H43" s="1452">
        <f t="shared" si="4"/>
        <v>0</v>
      </c>
      <c r="I43" s="1453"/>
    </row>
    <row r="44" spans="1:9" x14ac:dyDescent="0.2">
      <c r="A44" s="104" t="s">
        <v>40</v>
      </c>
      <c r="B44" s="1450">
        <f>SUM(B41:C43)</f>
        <v>0</v>
      </c>
      <c r="C44" s="1451"/>
      <c r="D44" s="1450">
        <f>SUM(D41:E43)</f>
        <v>0</v>
      </c>
      <c r="E44" s="1451"/>
      <c r="F44" s="1450">
        <f>SUM(F41:G43)</f>
        <v>0</v>
      </c>
      <c r="G44" s="1451"/>
      <c r="H44" s="1462">
        <f t="shared" si="4"/>
        <v>0</v>
      </c>
      <c r="I44" s="1463"/>
    </row>
    <row r="45" spans="1:9" ht="12.75" customHeight="1" thickBot="1" x14ac:dyDescent="0.25">
      <c r="A45" s="164" t="s">
        <v>99</v>
      </c>
      <c r="B45" s="1448">
        <f>B40+B44</f>
        <v>0</v>
      </c>
      <c r="C45" s="1449"/>
      <c r="D45" s="1448">
        <f>D40+D44</f>
        <v>0</v>
      </c>
      <c r="E45" s="1449"/>
      <c r="F45" s="1448">
        <f>F40+F44</f>
        <v>0</v>
      </c>
      <c r="G45" s="1449"/>
      <c r="H45" s="1448">
        <f t="shared" si="4"/>
        <v>0</v>
      </c>
      <c r="I45" s="1464"/>
    </row>
    <row r="46" spans="1:9" ht="5.25" customHeight="1" thickBot="1" x14ac:dyDescent="0.25">
      <c r="A46" s="165"/>
      <c r="B46" s="163"/>
      <c r="C46" s="163"/>
      <c r="D46" s="163"/>
      <c r="E46" s="163"/>
      <c r="F46" s="163"/>
      <c r="G46" s="163"/>
      <c r="H46" s="156"/>
      <c r="I46" s="156"/>
    </row>
    <row r="47" spans="1:9" ht="25.5" x14ac:dyDescent="0.2">
      <c r="A47" s="166" t="s">
        <v>104</v>
      </c>
      <c r="B47" s="1597"/>
      <c r="C47" s="1597"/>
      <c r="D47" s="1597"/>
      <c r="E47" s="1597"/>
      <c r="F47" s="1597"/>
      <c r="G47" s="1597"/>
      <c r="H47" s="1617">
        <f>SUM(B47:G47)</f>
        <v>0</v>
      </c>
      <c r="I47" s="1618"/>
    </row>
    <row r="48" spans="1:9" x14ac:dyDescent="0.2">
      <c r="A48" s="256" t="s">
        <v>153</v>
      </c>
      <c r="B48" s="1567"/>
      <c r="C48" s="1568"/>
      <c r="D48" s="1567"/>
      <c r="E48" s="1568"/>
      <c r="F48" s="1567"/>
      <c r="G48" s="1568"/>
      <c r="H48" s="1583">
        <f t="shared" ref="H48:H58" si="5">SUM(B48:G48)</f>
        <v>0</v>
      </c>
      <c r="I48" s="1594"/>
    </row>
    <row r="49" spans="1:9" x14ac:dyDescent="0.2">
      <c r="A49" s="256" t="s">
        <v>138</v>
      </c>
      <c r="B49" s="1567"/>
      <c r="C49" s="1568"/>
      <c r="D49" s="1567"/>
      <c r="E49" s="1568"/>
      <c r="F49" s="1567"/>
      <c r="G49" s="1568"/>
      <c r="H49" s="1583">
        <f t="shared" si="5"/>
        <v>0</v>
      </c>
      <c r="I49" s="1594"/>
    </row>
    <row r="50" spans="1:9" s="259" customFormat="1" x14ac:dyDescent="0.2">
      <c r="A50" s="257" t="s">
        <v>154</v>
      </c>
      <c r="B50" s="1569">
        <f>SUM(B48:C49)</f>
        <v>0</v>
      </c>
      <c r="C50" s="1570"/>
      <c r="D50" s="1569">
        <f>SUM(D48:E49)</f>
        <v>0</v>
      </c>
      <c r="E50" s="1570"/>
      <c r="F50" s="1569">
        <f>SUM(F48:G49)</f>
        <v>0</v>
      </c>
      <c r="G50" s="1570"/>
      <c r="H50" s="1589">
        <f t="shared" si="5"/>
        <v>0</v>
      </c>
      <c r="I50" s="1593"/>
    </row>
    <row r="51" spans="1:9" x14ac:dyDescent="0.2">
      <c r="A51" s="256" t="s">
        <v>140</v>
      </c>
      <c r="B51" s="1563"/>
      <c r="C51" s="1564"/>
      <c r="D51" s="1563"/>
      <c r="E51" s="1564"/>
      <c r="F51" s="1563"/>
      <c r="G51" s="1564"/>
      <c r="H51" s="1583">
        <f t="shared" si="5"/>
        <v>0</v>
      </c>
      <c r="I51" s="1594"/>
    </row>
    <row r="52" spans="1:9" x14ac:dyDescent="0.2">
      <c r="A52" s="256" t="s">
        <v>141</v>
      </c>
      <c r="B52" s="1567"/>
      <c r="C52" s="1568"/>
      <c r="D52" s="1567"/>
      <c r="E52" s="1568"/>
      <c r="F52" s="1567"/>
      <c r="G52" s="1568"/>
      <c r="H52" s="1583">
        <f t="shared" si="5"/>
        <v>0</v>
      </c>
      <c r="I52" s="1594"/>
    </row>
    <row r="53" spans="1:9" s="259" customFormat="1" x14ac:dyDescent="0.2">
      <c r="A53" s="257" t="s">
        <v>142</v>
      </c>
      <c r="B53" s="1569">
        <f>SUM(B51:C52)</f>
        <v>0</v>
      </c>
      <c r="C53" s="1570"/>
      <c r="D53" s="1569">
        <f>SUM(D51:E52)</f>
        <v>0</v>
      </c>
      <c r="E53" s="1570"/>
      <c r="F53" s="1569">
        <f>SUM(F51:G52)</f>
        <v>0</v>
      </c>
      <c r="G53" s="1570"/>
      <c r="H53" s="1589">
        <f t="shared" si="5"/>
        <v>0</v>
      </c>
      <c r="I53" s="1593"/>
    </row>
    <row r="54" spans="1:9" x14ac:dyDescent="0.2">
      <c r="A54" s="260" t="s">
        <v>102</v>
      </c>
      <c r="B54" s="1583">
        <f>B50+B53+B55+B56+B57</f>
        <v>0</v>
      </c>
      <c r="C54" s="1584"/>
      <c r="D54" s="1583">
        <f>D50+D53+D55+D56+D57</f>
        <v>0</v>
      </c>
      <c r="E54" s="1584"/>
      <c r="F54" s="1583">
        <f>F50+F53+F55+F56+F57</f>
        <v>0</v>
      </c>
      <c r="G54" s="1584"/>
      <c r="H54" s="1583">
        <f t="shared" si="5"/>
        <v>0</v>
      </c>
      <c r="I54" s="1594"/>
    </row>
    <row r="55" spans="1:9" x14ac:dyDescent="0.2">
      <c r="A55" s="169" t="s">
        <v>100</v>
      </c>
      <c r="B55" s="1571"/>
      <c r="C55" s="1572"/>
      <c r="D55" s="1571"/>
      <c r="E55" s="1572"/>
      <c r="F55" s="1571"/>
      <c r="G55" s="1572"/>
      <c r="H55" s="1589">
        <f t="shared" si="5"/>
        <v>0</v>
      </c>
      <c r="I55" s="1593"/>
    </row>
    <row r="56" spans="1:9" x14ac:dyDescent="0.2">
      <c r="A56" s="169" t="s">
        <v>101</v>
      </c>
      <c r="B56" s="1595"/>
      <c r="C56" s="1596"/>
      <c r="D56" s="1569"/>
      <c r="E56" s="1570"/>
      <c r="F56" s="1569"/>
      <c r="G56" s="1570"/>
      <c r="H56" s="1589">
        <f t="shared" si="5"/>
        <v>0</v>
      </c>
      <c r="I56" s="1590"/>
    </row>
    <row r="57" spans="1:9" x14ac:dyDescent="0.2">
      <c r="A57" s="169" t="s">
        <v>103</v>
      </c>
      <c r="B57" s="1569"/>
      <c r="C57" s="1570"/>
      <c r="D57" s="1569"/>
      <c r="E57" s="1570"/>
      <c r="F57" s="1569"/>
      <c r="G57" s="1570"/>
      <c r="H57" s="1589">
        <f t="shared" si="5"/>
        <v>0</v>
      </c>
      <c r="I57" s="1590"/>
    </row>
    <row r="58" spans="1:9" ht="13.5" thickBot="1" x14ac:dyDescent="0.25">
      <c r="A58" s="113" t="s">
        <v>47</v>
      </c>
      <c r="B58" s="1690">
        <v>0</v>
      </c>
      <c r="C58" s="1691"/>
      <c r="D58" s="1690">
        <v>0</v>
      </c>
      <c r="E58" s="1691"/>
      <c r="F58" s="1690">
        <v>0</v>
      </c>
      <c r="G58" s="1691"/>
      <c r="H58" s="1692">
        <f t="shared" si="5"/>
        <v>0</v>
      </c>
      <c r="I58" s="1693"/>
    </row>
    <row r="59" spans="1:9" ht="13.5" thickBot="1" x14ac:dyDescent="0.25">
      <c r="A59" s="87"/>
      <c r="B59" s="170"/>
      <c r="C59" s="170"/>
      <c r="D59" s="170"/>
      <c r="E59" s="170"/>
      <c r="F59" s="170"/>
      <c r="G59" s="170"/>
      <c r="H59" s="284"/>
      <c r="I59" s="284"/>
    </row>
    <row r="60" spans="1:9" ht="13.5" thickBot="1" x14ac:dyDescent="0.25">
      <c r="A60" s="171" t="s">
        <v>111</v>
      </c>
      <c r="B60" s="1575" t="e">
        <f>B47/B4</f>
        <v>#DIV/0!</v>
      </c>
      <c r="C60" s="1576"/>
      <c r="D60" s="1524" t="e">
        <f>D47/D4</f>
        <v>#DIV/0!</v>
      </c>
      <c r="E60" s="1525"/>
      <c r="F60" s="1524" t="e">
        <f>F47/F4</f>
        <v>#DIV/0!</v>
      </c>
      <c r="G60" s="1525"/>
      <c r="H60" s="1587" t="e">
        <f>H47/H4</f>
        <v>#DIV/0!</v>
      </c>
      <c r="I60" s="1588"/>
    </row>
    <row r="61" spans="1:9" ht="13.5" thickBot="1" x14ac:dyDescent="0.25">
      <c r="A61" s="87"/>
      <c r="B61" s="170"/>
      <c r="C61" s="170"/>
      <c r="D61" s="170"/>
      <c r="E61" s="170"/>
      <c r="F61" s="170"/>
      <c r="G61" s="170"/>
      <c r="H61" s="284"/>
      <c r="I61" s="284"/>
    </row>
    <row r="62" spans="1:9" x14ac:dyDescent="0.2">
      <c r="A62" s="261" t="s">
        <v>270</v>
      </c>
      <c r="B62" s="1417"/>
      <c r="C62" s="1577"/>
      <c r="D62" s="1417"/>
      <c r="E62" s="1577"/>
      <c r="F62" s="1417"/>
      <c r="G62" s="1577"/>
      <c r="H62" s="1591">
        <f>SUM(B62:G62)</f>
        <v>0</v>
      </c>
      <c r="I62" s="1592"/>
    </row>
    <row r="63" spans="1:9" x14ac:dyDescent="0.2">
      <c r="A63" s="168" t="s">
        <v>105</v>
      </c>
      <c r="B63" s="1573"/>
      <c r="C63" s="1574"/>
      <c r="D63" s="1578"/>
      <c r="E63" s="1579"/>
      <c r="F63" s="1578"/>
      <c r="G63" s="1579"/>
      <c r="H63" s="1581">
        <f>SUM(B63:G63)</f>
        <v>0</v>
      </c>
      <c r="I63" s="1582"/>
    </row>
    <row r="64" spans="1:9" x14ac:dyDescent="0.2">
      <c r="A64" s="168" t="s">
        <v>29</v>
      </c>
      <c r="B64" s="1578"/>
      <c r="C64" s="1579"/>
      <c r="D64" s="1578"/>
      <c r="E64" s="1579"/>
      <c r="F64" s="1578"/>
      <c r="G64" s="1579"/>
      <c r="H64" s="1581">
        <f>SUM(B64:G64)</f>
        <v>0</v>
      </c>
      <c r="I64" s="1582"/>
    </row>
    <row r="65" spans="1:9" x14ac:dyDescent="0.2">
      <c r="A65" s="168" t="s">
        <v>106</v>
      </c>
      <c r="B65" s="1578"/>
      <c r="C65" s="1579"/>
      <c r="D65" s="1578"/>
      <c r="E65" s="1579"/>
      <c r="F65" s="1578"/>
      <c r="G65" s="1579"/>
      <c r="H65" s="1581">
        <f>SUM(B65:G65)</f>
        <v>0</v>
      </c>
      <c r="I65" s="1582"/>
    </row>
    <row r="66" spans="1:9" x14ac:dyDescent="0.2">
      <c r="A66" s="99" t="s">
        <v>121</v>
      </c>
      <c r="B66" s="1578"/>
      <c r="C66" s="1579"/>
      <c r="D66" s="1578"/>
      <c r="E66" s="1579"/>
      <c r="F66" s="1578"/>
      <c r="G66" s="1579"/>
      <c r="H66" s="1581">
        <f>SUM(B66:G66)</f>
        <v>0</v>
      </c>
      <c r="I66" s="1582"/>
    </row>
    <row r="67" spans="1:9" ht="13.5" thickBot="1" x14ac:dyDescent="0.25">
      <c r="A67" s="154" t="s">
        <v>107</v>
      </c>
      <c r="B67" s="1528">
        <f>SUM(B62:B66)</f>
        <v>0</v>
      </c>
      <c r="C67" s="1529"/>
      <c r="D67" s="1528">
        <f>SUM(D62:D66)</f>
        <v>0</v>
      </c>
      <c r="E67" s="1529"/>
      <c r="F67" s="1528">
        <f>SUM(F62:F66)</f>
        <v>0</v>
      </c>
      <c r="G67" s="1529"/>
      <c r="H67" s="1528">
        <f>SUM(H62:H66)</f>
        <v>0</v>
      </c>
      <c r="I67" s="1580"/>
    </row>
  </sheetData>
  <mergeCells count="189">
    <mergeCell ref="A1:A2"/>
    <mergeCell ref="B1:C2"/>
    <mergeCell ref="D1:E2"/>
    <mergeCell ref="B3:C3"/>
    <mergeCell ref="D3:E3"/>
    <mergeCell ref="F4:G4"/>
    <mergeCell ref="F1:G2"/>
    <mergeCell ref="B6:C6"/>
    <mergeCell ref="H1:I2"/>
    <mergeCell ref="H3:I3"/>
    <mergeCell ref="D4:E4"/>
    <mergeCell ref="H4:I4"/>
    <mergeCell ref="H6:I6"/>
    <mergeCell ref="H5:I5"/>
    <mergeCell ref="B4:C4"/>
    <mergeCell ref="F3:G3"/>
    <mergeCell ref="D6:E6"/>
    <mergeCell ref="F5:G5"/>
    <mergeCell ref="F6:G6"/>
    <mergeCell ref="D5:E5"/>
    <mergeCell ref="B5:C5"/>
    <mergeCell ref="B22:C22"/>
    <mergeCell ref="D22:E22"/>
    <mergeCell ref="D21:E21"/>
    <mergeCell ref="B26:C26"/>
    <mergeCell ref="D26:E26"/>
    <mergeCell ref="B24:C24"/>
    <mergeCell ref="D24:E24"/>
    <mergeCell ref="D25:E25"/>
    <mergeCell ref="B23:C23"/>
    <mergeCell ref="B25:C25"/>
    <mergeCell ref="B21:C21"/>
    <mergeCell ref="H26:I26"/>
    <mergeCell ref="H23:I23"/>
    <mergeCell ref="H28:I28"/>
    <mergeCell ref="H34:I34"/>
    <mergeCell ref="D23:E23"/>
    <mergeCell ref="F21:G21"/>
    <mergeCell ref="H21:I21"/>
    <mergeCell ref="F25:G25"/>
    <mergeCell ref="H25:I25"/>
    <mergeCell ref="F22:G22"/>
    <mergeCell ref="H22:I22"/>
    <mergeCell ref="H24:I24"/>
    <mergeCell ref="F23:G23"/>
    <mergeCell ref="F26:G26"/>
    <mergeCell ref="F24:G24"/>
    <mergeCell ref="F28:G28"/>
    <mergeCell ref="H30:I30"/>
    <mergeCell ref="D28:E28"/>
    <mergeCell ref="F27:G27"/>
    <mergeCell ref="B33:C33"/>
    <mergeCell ref="D33:E33"/>
    <mergeCell ref="H32:I32"/>
    <mergeCell ref="F33:G33"/>
    <mergeCell ref="B32:C32"/>
    <mergeCell ref="B31:C31"/>
    <mergeCell ref="F31:G31"/>
    <mergeCell ref="F32:G32"/>
    <mergeCell ref="H31:I31"/>
    <mergeCell ref="D31:E31"/>
    <mergeCell ref="F30:G30"/>
    <mergeCell ref="B27:C27"/>
    <mergeCell ref="B30:C30"/>
    <mergeCell ref="D30:E30"/>
    <mergeCell ref="B28:C28"/>
    <mergeCell ref="D27:E27"/>
    <mergeCell ref="H27:I27"/>
    <mergeCell ref="H33:I33"/>
    <mergeCell ref="D32:E32"/>
    <mergeCell ref="H41:I41"/>
    <mergeCell ref="F39:G39"/>
    <mergeCell ref="B38:C38"/>
    <mergeCell ref="D38:E38"/>
    <mergeCell ref="H35:I35"/>
    <mergeCell ref="H39:I39"/>
    <mergeCell ref="F37:G37"/>
    <mergeCell ref="H37:I37"/>
    <mergeCell ref="H38:I38"/>
    <mergeCell ref="B34:C34"/>
    <mergeCell ref="B37:C37"/>
    <mergeCell ref="H40:I40"/>
    <mergeCell ref="F41:G41"/>
    <mergeCell ref="D39:E39"/>
    <mergeCell ref="D40:E40"/>
    <mergeCell ref="D35:E35"/>
    <mergeCell ref="B35:C35"/>
    <mergeCell ref="D37:E37"/>
    <mergeCell ref="F35:G35"/>
    <mergeCell ref="D34:E34"/>
    <mergeCell ref="F34:G34"/>
    <mergeCell ref="H43:I43"/>
    <mergeCell ref="D48:E48"/>
    <mergeCell ref="H45:I45"/>
    <mergeCell ref="H44:I44"/>
    <mergeCell ref="H48:I48"/>
    <mergeCell ref="H47:I47"/>
    <mergeCell ref="F49:G49"/>
    <mergeCell ref="F47:G47"/>
    <mergeCell ref="H42:I42"/>
    <mergeCell ref="F45:G45"/>
    <mergeCell ref="F44:G44"/>
    <mergeCell ref="F42:G42"/>
    <mergeCell ref="D43:E43"/>
    <mergeCell ref="F43:G43"/>
    <mergeCell ref="D42:E42"/>
    <mergeCell ref="F40:G40"/>
    <mergeCell ref="F38:G38"/>
    <mergeCell ref="B40:C40"/>
    <mergeCell ref="B42:C42"/>
    <mergeCell ref="D41:E41"/>
    <mergeCell ref="B39:C39"/>
    <mergeCell ref="B41:C41"/>
    <mergeCell ref="D44:E44"/>
    <mergeCell ref="D47:E47"/>
    <mergeCell ref="B43:C43"/>
    <mergeCell ref="B45:C45"/>
    <mergeCell ref="B44:C44"/>
    <mergeCell ref="D45:E45"/>
    <mergeCell ref="D49:E49"/>
    <mergeCell ref="F52:G52"/>
    <mergeCell ref="H52:I52"/>
    <mergeCell ref="F48:G48"/>
    <mergeCell ref="H49:I49"/>
    <mergeCell ref="H50:I50"/>
    <mergeCell ref="B54:C54"/>
    <mergeCell ref="H51:I51"/>
    <mergeCell ref="F54:G54"/>
    <mergeCell ref="B52:C52"/>
    <mergeCell ref="D52:E52"/>
    <mergeCell ref="H54:I54"/>
    <mergeCell ref="B53:C53"/>
    <mergeCell ref="B50:C50"/>
    <mergeCell ref="D50:E50"/>
    <mergeCell ref="F50:G50"/>
    <mergeCell ref="B51:C51"/>
    <mergeCell ref="D51:E51"/>
    <mergeCell ref="F51:G51"/>
    <mergeCell ref="B47:C47"/>
    <mergeCell ref="B49:C49"/>
    <mergeCell ref="B48:C48"/>
    <mergeCell ref="H53:I53"/>
    <mergeCell ref="H56:I56"/>
    <mergeCell ref="H55:I55"/>
    <mergeCell ref="H62:I62"/>
    <mergeCell ref="H63:I63"/>
    <mergeCell ref="H64:I64"/>
    <mergeCell ref="B58:C58"/>
    <mergeCell ref="D58:E58"/>
    <mergeCell ref="F58:G58"/>
    <mergeCell ref="B60:C60"/>
    <mergeCell ref="B62:C62"/>
    <mergeCell ref="B63:C63"/>
    <mergeCell ref="D56:E56"/>
    <mergeCell ref="F56:G56"/>
    <mergeCell ref="D54:E54"/>
    <mergeCell ref="F53:G53"/>
    <mergeCell ref="F55:G55"/>
    <mergeCell ref="D55:E55"/>
    <mergeCell ref="D53:E53"/>
    <mergeCell ref="H67:I67"/>
    <mergeCell ref="D64:E64"/>
    <mergeCell ref="H65:I65"/>
    <mergeCell ref="D66:E66"/>
    <mergeCell ref="F66:G66"/>
    <mergeCell ref="F65:G65"/>
    <mergeCell ref="H66:I66"/>
    <mergeCell ref="D63:E63"/>
    <mergeCell ref="B65:C65"/>
    <mergeCell ref="B64:C64"/>
    <mergeCell ref="B67:C67"/>
    <mergeCell ref="D67:E67"/>
    <mergeCell ref="F67:G67"/>
    <mergeCell ref="B66:C66"/>
    <mergeCell ref="F60:G60"/>
    <mergeCell ref="D65:E65"/>
    <mergeCell ref="D60:E60"/>
    <mergeCell ref="H58:I58"/>
    <mergeCell ref="B56:C56"/>
    <mergeCell ref="B55:C55"/>
    <mergeCell ref="F57:G57"/>
    <mergeCell ref="H57:I57"/>
    <mergeCell ref="H60:I60"/>
    <mergeCell ref="B57:C57"/>
    <mergeCell ref="D57:E57"/>
    <mergeCell ref="F62:G62"/>
    <mergeCell ref="F64:G64"/>
    <mergeCell ref="F63:G63"/>
    <mergeCell ref="D62:E62"/>
  </mergeCells>
  <phoneticPr fontId="0" type="noConversion"/>
  <printOptions horizontalCentered="1" verticalCentered="1"/>
  <pageMargins left="0" right="0" top="0" bottom="0" header="0" footer="0"/>
  <pageSetup paperSize="8" scale="82" orientation="landscape" r:id="rId1"/>
  <headerFooter alignWithMargins="0">
    <oddHeader>&amp;CIGAENR cartographie Université de Lorraine&amp;R&amp;"Arial,Gras"&amp;8&amp;A</oddHeader>
    <oddFooter>&amp;RUL / DAPEQ / le 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  <pageSetUpPr fitToPage="1"/>
  </sheetPr>
  <dimension ref="A1:E67"/>
  <sheetViews>
    <sheetView zoomScale="90" zoomScaleNormal="90" workbookViewId="0">
      <selection sqref="A1:A2"/>
    </sheetView>
  </sheetViews>
  <sheetFormatPr baseColWidth="10" defaultColWidth="11.42578125" defaultRowHeight="12.75" x14ac:dyDescent="0.2"/>
  <cols>
    <col min="1" max="1" width="40.140625" customWidth="1"/>
    <col min="2" max="3" width="8.7109375" customWidth="1"/>
    <col min="4" max="5" width="8.7109375" style="276" customWidth="1"/>
    <col min="6" max="6" width="2" customWidth="1"/>
    <col min="7" max="8" width="8.7109375" customWidth="1"/>
    <col min="9" max="9" width="1.85546875" customWidth="1"/>
    <col min="10" max="11" width="8.7109375" customWidth="1"/>
    <col min="12" max="12" width="2.140625" customWidth="1"/>
    <col min="13" max="14" width="8.7109375" customWidth="1"/>
  </cols>
  <sheetData>
    <row r="1" spans="1:5" ht="12.75" customHeight="1" x14ac:dyDescent="0.2">
      <c r="A1" s="1552" t="s">
        <v>424</v>
      </c>
      <c r="B1" s="1548"/>
      <c r="C1" s="1549"/>
      <c r="D1" s="1489" t="s">
        <v>288</v>
      </c>
      <c r="E1" s="1648"/>
    </row>
    <row r="2" spans="1:5" ht="48.75" customHeight="1" thickBot="1" x14ac:dyDescent="0.25">
      <c r="A2" s="1553"/>
      <c r="B2" s="1550"/>
      <c r="C2" s="1551"/>
      <c r="D2" s="1491"/>
      <c r="E2" s="1649"/>
    </row>
    <row r="3" spans="1:5" x14ac:dyDescent="0.2">
      <c r="A3" s="144" t="s">
        <v>392</v>
      </c>
      <c r="B3" s="1756"/>
      <c r="C3" s="1603"/>
      <c r="D3" s="1493"/>
      <c r="E3" s="1607"/>
    </row>
    <row r="4" spans="1:5" x14ac:dyDescent="0.2">
      <c r="A4" s="145" t="s">
        <v>85</v>
      </c>
      <c r="B4" s="1497"/>
      <c r="C4" s="1498"/>
      <c r="D4" s="1495">
        <f>SUM(B4:C4)</f>
        <v>0</v>
      </c>
      <c r="E4" s="1604"/>
    </row>
    <row r="5" spans="1:5" x14ac:dyDescent="0.2">
      <c r="A5" s="145" t="s">
        <v>73</v>
      </c>
      <c r="B5" s="1600"/>
      <c r="C5" s="1601"/>
      <c r="D5" s="1495">
        <f>SUM(B5:C5)</f>
        <v>0</v>
      </c>
      <c r="E5" s="1604"/>
    </row>
    <row r="6" spans="1:5" ht="13.5" thickBot="1" x14ac:dyDescent="0.25">
      <c r="A6" s="146" t="s">
        <v>87</v>
      </c>
      <c r="B6" s="1471" t="e">
        <f>B5/B4</f>
        <v>#DIV/0!</v>
      </c>
      <c r="C6" s="1472"/>
      <c r="D6" s="1608" t="e">
        <f>D5/D4</f>
        <v>#DIV/0!</v>
      </c>
      <c r="E6" s="1609"/>
    </row>
    <row r="7" spans="1:5" ht="13.5" thickBot="1" x14ac:dyDescent="0.25">
      <c r="A7" s="251"/>
      <c r="B7" s="148" t="s">
        <v>34</v>
      </c>
      <c r="C7" s="149" t="s">
        <v>84</v>
      </c>
      <c r="D7" s="281" t="s">
        <v>34</v>
      </c>
      <c r="E7" s="285" t="s">
        <v>84</v>
      </c>
    </row>
    <row r="8" spans="1:5" x14ac:dyDescent="0.2">
      <c r="A8" s="98" t="s">
        <v>76</v>
      </c>
      <c r="B8" s="426"/>
      <c r="C8" s="427">
        <f>B8*192</f>
        <v>0</v>
      </c>
      <c r="D8" s="428">
        <f>SUM(B8)</f>
        <v>0</v>
      </c>
      <c r="E8" s="443">
        <f>SUM(C8)</f>
        <v>0</v>
      </c>
    </row>
    <row r="9" spans="1:5" x14ac:dyDescent="0.2">
      <c r="A9" s="99" t="s">
        <v>75</v>
      </c>
      <c r="B9" s="431"/>
      <c r="C9" s="317">
        <f>B9*192</f>
        <v>0</v>
      </c>
      <c r="D9" s="432">
        <f t="shared" ref="D9:D19" si="0">SUM(B9)</f>
        <v>0</v>
      </c>
      <c r="E9" s="444">
        <f t="shared" ref="E9:E19" si="1">SUM(C9)</f>
        <v>0</v>
      </c>
    </row>
    <row r="10" spans="1:5" x14ac:dyDescent="0.2">
      <c r="A10" s="99" t="s">
        <v>77</v>
      </c>
      <c r="B10" s="431"/>
      <c r="C10" s="317">
        <f>B10*192</f>
        <v>0</v>
      </c>
      <c r="D10" s="432">
        <f t="shared" si="0"/>
        <v>0</v>
      </c>
      <c r="E10" s="444">
        <f t="shared" si="1"/>
        <v>0</v>
      </c>
    </row>
    <row r="11" spans="1:5" x14ac:dyDescent="0.2">
      <c r="A11" s="99" t="s">
        <v>78</v>
      </c>
      <c r="B11" s="431"/>
      <c r="C11" s="317">
        <f>B11*192</f>
        <v>0</v>
      </c>
      <c r="D11" s="432">
        <f t="shared" si="0"/>
        <v>0</v>
      </c>
      <c r="E11" s="444">
        <f t="shared" si="1"/>
        <v>0</v>
      </c>
    </row>
    <row r="12" spans="1:5" x14ac:dyDescent="0.2">
      <c r="A12" s="99" t="s">
        <v>79</v>
      </c>
      <c r="B12" s="431"/>
      <c r="C12" s="317">
        <f>B12*384</f>
        <v>0</v>
      </c>
      <c r="D12" s="432">
        <f t="shared" si="0"/>
        <v>0</v>
      </c>
      <c r="E12" s="444">
        <f t="shared" si="1"/>
        <v>0</v>
      </c>
    </row>
    <row r="13" spans="1:5" x14ac:dyDescent="0.2">
      <c r="A13" s="172" t="s">
        <v>116</v>
      </c>
      <c r="B13" s="431"/>
      <c r="C13" s="317">
        <f>B13*384</f>
        <v>0</v>
      </c>
      <c r="D13" s="432">
        <f t="shared" si="0"/>
        <v>0</v>
      </c>
      <c r="E13" s="444">
        <f t="shared" si="1"/>
        <v>0</v>
      </c>
    </row>
    <row r="14" spans="1:5" x14ac:dyDescent="0.2">
      <c r="A14" s="99" t="s">
        <v>74</v>
      </c>
      <c r="B14" s="431"/>
      <c r="C14" s="317">
        <f>B14*96</f>
        <v>0</v>
      </c>
      <c r="D14" s="432">
        <f t="shared" si="0"/>
        <v>0</v>
      </c>
      <c r="E14" s="444">
        <f t="shared" si="1"/>
        <v>0</v>
      </c>
    </row>
    <row r="15" spans="1:5" x14ac:dyDescent="0.2">
      <c r="A15" s="99" t="s">
        <v>82</v>
      </c>
      <c r="B15" s="431"/>
      <c r="C15" s="317">
        <f>B15*192</f>
        <v>0</v>
      </c>
      <c r="D15" s="432">
        <f t="shared" si="0"/>
        <v>0</v>
      </c>
      <c r="E15" s="444">
        <f t="shared" si="1"/>
        <v>0</v>
      </c>
    </row>
    <row r="16" spans="1:5" x14ac:dyDescent="0.2">
      <c r="A16" s="99" t="s">
        <v>80</v>
      </c>
      <c r="B16" s="431"/>
      <c r="C16" s="317">
        <f>B16*200</f>
        <v>0</v>
      </c>
      <c r="D16" s="432">
        <f t="shared" si="0"/>
        <v>0</v>
      </c>
      <c r="E16" s="444">
        <f t="shared" si="1"/>
        <v>0</v>
      </c>
    </row>
    <row r="17" spans="1:5" x14ac:dyDescent="0.2">
      <c r="A17" s="99" t="s">
        <v>81</v>
      </c>
      <c r="B17" s="431"/>
      <c r="C17" s="317">
        <f>B17*192</f>
        <v>0</v>
      </c>
      <c r="D17" s="432">
        <f t="shared" si="0"/>
        <v>0</v>
      </c>
      <c r="E17" s="444">
        <f t="shared" si="1"/>
        <v>0</v>
      </c>
    </row>
    <row r="18" spans="1:5" x14ac:dyDescent="0.2">
      <c r="A18" s="99" t="s">
        <v>83</v>
      </c>
      <c r="B18" s="431"/>
      <c r="C18" s="317">
        <f>B18*64</f>
        <v>0</v>
      </c>
      <c r="D18" s="432">
        <f t="shared" si="0"/>
        <v>0</v>
      </c>
      <c r="E18" s="444">
        <f t="shared" si="1"/>
        <v>0</v>
      </c>
    </row>
    <row r="19" spans="1:5" ht="13.5" thickBot="1" x14ac:dyDescent="0.25">
      <c r="A19" s="154" t="s">
        <v>38</v>
      </c>
      <c r="B19" s="416">
        <f>SUM(B8:B18)</f>
        <v>0</v>
      </c>
      <c r="C19" s="417">
        <f>SUM(C8:C18)</f>
        <v>0</v>
      </c>
      <c r="D19" s="416">
        <f t="shared" si="0"/>
        <v>0</v>
      </c>
      <c r="E19" s="434">
        <f t="shared" si="1"/>
        <v>0</v>
      </c>
    </row>
    <row r="20" spans="1:5" ht="6" customHeight="1" thickBot="1" x14ac:dyDescent="0.25">
      <c r="A20" s="155"/>
      <c r="B20" s="156"/>
      <c r="C20" s="156"/>
      <c r="D20" s="156"/>
      <c r="E20" s="156"/>
    </row>
    <row r="21" spans="1:5" x14ac:dyDescent="0.2">
      <c r="A21" s="157" t="s">
        <v>123</v>
      </c>
      <c r="B21" s="1544">
        <v>0</v>
      </c>
      <c r="C21" s="1545"/>
      <c r="D21" s="1473">
        <f t="shared" ref="D21:D28" si="2">SUM(B21:C21)</f>
        <v>0</v>
      </c>
      <c r="E21" s="1605"/>
    </row>
    <row r="22" spans="1:5" x14ac:dyDescent="0.2">
      <c r="A22" s="172" t="s">
        <v>125</v>
      </c>
      <c r="B22" s="1456">
        <v>0</v>
      </c>
      <c r="C22" s="1457"/>
      <c r="D22" s="1479">
        <f t="shared" si="2"/>
        <v>0</v>
      </c>
      <c r="E22" s="1606"/>
    </row>
    <row r="23" spans="1:5" ht="25.5" x14ac:dyDescent="0.2">
      <c r="A23" s="172" t="s">
        <v>113</v>
      </c>
      <c r="B23" s="1456">
        <v>0</v>
      </c>
      <c r="C23" s="1457"/>
      <c r="D23" s="1479">
        <f t="shared" si="2"/>
        <v>0</v>
      </c>
      <c r="E23" s="1606"/>
    </row>
    <row r="24" spans="1:5" ht="25.5" x14ac:dyDescent="0.2">
      <c r="A24" s="172" t="s">
        <v>114</v>
      </c>
      <c r="B24" s="1456">
        <v>0</v>
      </c>
      <c r="C24" s="1457"/>
      <c r="D24" s="1479">
        <f t="shared" si="2"/>
        <v>0</v>
      </c>
      <c r="E24" s="1606"/>
    </row>
    <row r="25" spans="1:5" ht="25.5" x14ac:dyDescent="0.2">
      <c r="A25" s="172" t="s">
        <v>115</v>
      </c>
      <c r="B25" s="1456">
        <v>0</v>
      </c>
      <c r="C25" s="1457"/>
      <c r="D25" s="1479">
        <f t="shared" si="2"/>
        <v>0</v>
      </c>
      <c r="E25" s="1606"/>
    </row>
    <row r="26" spans="1:5" ht="25.5" x14ac:dyDescent="0.2">
      <c r="A26" s="100" t="s">
        <v>124</v>
      </c>
      <c r="B26" s="1456">
        <v>0</v>
      </c>
      <c r="C26" s="1457"/>
      <c r="D26" s="1479">
        <f t="shared" si="2"/>
        <v>0</v>
      </c>
      <c r="E26" s="1606"/>
    </row>
    <row r="27" spans="1:5" ht="25.5" x14ac:dyDescent="0.2">
      <c r="A27" s="172" t="s">
        <v>126</v>
      </c>
      <c r="B27" s="1456">
        <v>0</v>
      </c>
      <c r="C27" s="1457"/>
      <c r="D27" s="1479">
        <f t="shared" si="2"/>
        <v>0</v>
      </c>
      <c r="E27" s="1606"/>
    </row>
    <row r="28" spans="1:5" ht="13.5" thickBot="1" x14ac:dyDescent="0.25">
      <c r="A28" s="154" t="s">
        <v>72</v>
      </c>
      <c r="B28" s="1481">
        <f>SUM(B23:C27)</f>
        <v>0</v>
      </c>
      <c r="C28" s="1482"/>
      <c r="D28" s="1481">
        <f t="shared" si="2"/>
        <v>0</v>
      </c>
      <c r="E28" s="1610"/>
    </row>
    <row r="29" spans="1:5" ht="4.5" customHeight="1" thickBot="1" x14ac:dyDescent="0.25">
      <c r="A29" s="155"/>
      <c r="B29" s="156"/>
      <c r="C29" s="156"/>
      <c r="D29" s="156"/>
      <c r="E29" s="156"/>
    </row>
    <row r="30" spans="1:5" x14ac:dyDescent="0.2">
      <c r="A30" s="158" t="s">
        <v>88</v>
      </c>
      <c r="B30" s="1467" t="e">
        <f>B28/B4</f>
        <v>#DIV/0!</v>
      </c>
      <c r="C30" s="1468"/>
      <c r="D30" s="1611" t="e">
        <f>D28/D4</f>
        <v>#DIV/0!</v>
      </c>
      <c r="E30" s="1612"/>
    </row>
    <row r="31" spans="1:5" x14ac:dyDescent="0.2">
      <c r="A31" s="99" t="s">
        <v>89</v>
      </c>
      <c r="B31" s="1440">
        <v>0</v>
      </c>
      <c r="C31" s="1441"/>
      <c r="D31" s="1465">
        <v>0</v>
      </c>
      <c r="E31" s="1615"/>
    </row>
    <row r="32" spans="1:5" x14ac:dyDescent="0.2">
      <c r="A32" s="99" t="s">
        <v>92</v>
      </c>
      <c r="B32" s="1483">
        <v>0</v>
      </c>
      <c r="C32" s="1484"/>
      <c r="D32" s="1469">
        <v>0</v>
      </c>
      <c r="E32" s="1614"/>
    </row>
    <row r="33" spans="1:5" x14ac:dyDescent="0.2">
      <c r="A33" s="159" t="s">
        <v>108</v>
      </c>
      <c r="B33" s="1442" t="e">
        <f>(C19/B5)</f>
        <v>#DIV/0!</v>
      </c>
      <c r="C33" s="1443"/>
      <c r="D33" s="1475" t="e">
        <f>(E19/D5)</f>
        <v>#DIV/0!</v>
      </c>
      <c r="E33" s="1613"/>
    </row>
    <row r="34" spans="1:5" x14ac:dyDescent="0.2">
      <c r="A34" s="159" t="s">
        <v>90</v>
      </c>
      <c r="B34" s="1442" t="e">
        <f>C19/B28</f>
        <v>#DIV/0!</v>
      </c>
      <c r="C34" s="1443"/>
      <c r="D34" s="1475" t="e">
        <f>E19/D28</f>
        <v>#DIV/0!</v>
      </c>
      <c r="E34" s="1613"/>
    </row>
    <row r="35" spans="1:5" ht="13.5" thickBot="1" x14ac:dyDescent="0.25">
      <c r="A35" s="247" t="s">
        <v>91</v>
      </c>
      <c r="B35" s="1485" t="e">
        <f>(B28/B5)</f>
        <v>#DIV/0!</v>
      </c>
      <c r="C35" s="1486"/>
      <c r="D35" s="1454" t="e">
        <f>(D28/D5)</f>
        <v>#DIV/0!</v>
      </c>
      <c r="E35" s="1616"/>
    </row>
    <row r="36" spans="1:5" ht="6.75" customHeight="1" thickBot="1" x14ac:dyDescent="0.25">
      <c r="A36" s="161"/>
      <c r="B36" s="162"/>
      <c r="C36" s="162"/>
      <c r="D36" s="283"/>
      <c r="E36" s="283"/>
    </row>
    <row r="37" spans="1:5" ht="25.5" x14ac:dyDescent="0.2">
      <c r="A37" s="277" t="s">
        <v>411</v>
      </c>
      <c r="B37" s="1771"/>
      <c r="C37" s="1772"/>
      <c r="D37" s="1507">
        <f t="shared" ref="D37:D45" si="3">SUM(B37:C37)</f>
        <v>0</v>
      </c>
      <c r="E37" s="1508"/>
    </row>
    <row r="38" spans="1:5" ht="25.5" x14ac:dyDescent="0.2">
      <c r="A38" s="280" t="s">
        <v>412</v>
      </c>
      <c r="B38" s="1769"/>
      <c r="C38" s="1770"/>
      <c r="D38" s="1452">
        <f t="shared" si="3"/>
        <v>0</v>
      </c>
      <c r="E38" s="1453"/>
    </row>
    <row r="39" spans="1:5" ht="25.5" x14ac:dyDescent="0.2">
      <c r="A39" s="280" t="s">
        <v>413</v>
      </c>
      <c r="B39" s="1769"/>
      <c r="C39" s="1770"/>
      <c r="D39" s="1452">
        <f t="shared" si="3"/>
        <v>0</v>
      </c>
      <c r="E39" s="1453"/>
    </row>
    <row r="40" spans="1:5" x14ac:dyDescent="0.2">
      <c r="A40" s="104" t="s">
        <v>39</v>
      </c>
      <c r="B40" s="1450">
        <f>SUM(B37:C39)</f>
        <v>0</v>
      </c>
      <c r="C40" s="1451"/>
      <c r="D40" s="1462">
        <f t="shared" si="3"/>
        <v>0</v>
      </c>
      <c r="E40" s="1463"/>
    </row>
    <row r="41" spans="1:5" ht="25.5" x14ac:dyDescent="0.2">
      <c r="A41" s="280" t="s">
        <v>414</v>
      </c>
      <c r="B41" s="1769"/>
      <c r="C41" s="1770"/>
      <c r="D41" s="1452">
        <f t="shared" si="3"/>
        <v>0</v>
      </c>
      <c r="E41" s="1453"/>
    </row>
    <row r="42" spans="1:5" ht="25.5" x14ac:dyDescent="0.2">
      <c r="A42" s="280" t="s">
        <v>415</v>
      </c>
      <c r="B42" s="1769"/>
      <c r="C42" s="1770"/>
      <c r="D42" s="1452">
        <f t="shared" si="3"/>
        <v>0</v>
      </c>
      <c r="E42" s="1453"/>
    </row>
    <row r="43" spans="1:5" ht="25.5" x14ac:dyDescent="0.2">
      <c r="A43" s="280" t="s">
        <v>416</v>
      </c>
      <c r="B43" s="1769"/>
      <c r="C43" s="1770"/>
      <c r="D43" s="1452">
        <f t="shared" si="3"/>
        <v>0</v>
      </c>
      <c r="E43" s="1453"/>
    </row>
    <row r="44" spans="1:5" x14ac:dyDescent="0.2">
      <c r="A44" s="104" t="s">
        <v>40</v>
      </c>
      <c r="B44" s="1450">
        <f>SUM(B41:C43)</f>
        <v>0</v>
      </c>
      <c r="C44" s="1451"/>
      <c r="D44" s="1462">
        <f t="shared" si="3"/>
        <v>0</v>
      </c>
      <c r="E44" s="1463"/>
    </row>
    <row r="45" spans="1:5" ht="12.75" customHeight="1" thickBot="1" x14ac:dyDescent="0.25">
      <c r="A45" s="164" t="s">
        <v>99</v>
      </c>
      <c r="B45" s="1448">
        <f>B40+B44</f>
        <v>0</v>
      </c>
      <c r="C45" s="1449"/>
      <c r="D45" s="1448">
        <f t="shared" si="3"/>
        <v>0</v>
      </c>
      <c r="E45" s="1464"/>
    </row>
    <row r="46" spans="1:5" ht="5.25" customHeight="1" thickBot="1" x14ac:dyDescent="0.25">
      <c r="A46" s="165"/>
      <c r="B46" s="163"/>
      <c r="C46" s="163"/>
      <c r="D46" s="156"/>
      <c r="E46" s="156"/>
    </row>
    <row r="47" spans="1:5" ht="25.5" x14ac:dyDescent="0.2">
      <c r="A47" s="166" t="s">
        <v>104</v>
      </c>
      <c r="B47" s="1774">
        <v>0</v>
      </c>
      <c r="C47" s="1774"/>
      <c r="D47" s="1775">
        <f t="shared" ref="D47:D58" si="4">SUM(B47:C47)</f>
        <v>0</v>
      </c>
      <c r="E47" s="1776"/>
    </row>
    <row r="48" spans="1:5" x14ac:dyDescent="0.2">
      <c r="A48" s="256" t="s">
        <v>153</v>
      </c>
      <c r="B48" s="1567"/>
      <c r="C48" s="1568"/>
      <c r="D48" s="1583">
        <f t="shared" si="4"/>
        <v>0</v>
      </c>
      <c r="E48" s="1594"/>
    </row>
    <row r="49" spans="1:5" x14ac:dyDescent="0.2">
      <c r="A49" s="256" t="s">
        <v>138</v>
      </c>
      <c r="B49" s="1567"/>
      <c r="C49" s="1568"/>
      <c r="D49" s="1583">
        <f t="shared" si="4"/>
        <v>0</v>
      </c>
      <c r="E49" s="1594"/>
    </row>
    <row r="50" spans="1:5" s="259" customFormat="1" x14ac:dyDescent="0.2">
      <c r="A50" s="257" t="s">
        <v>154</v>
      </c>
      <c r="B50" s="1569">
        <f>SUM(B48:C49)</f>
        <v>0</v>
      </c>
      <c r="C50" s="1570"/>
      <c r="D50" s="1589">
        <f t="shared" si="4"/>
        <v>0</v>
      </c>
      <c r="E50" s="1593"/>
    </row>
    <row r="51" spans="1:5" x14ac:dyDescent="0.2">
      <c r="A51" s="256" t="s">
        <v>140</v>
      </c>
      <c r="B51" s="1563"/>
      <c r="C51" s="1564"/>
      <c r="D51" s="1583">
        <f t="shared" si="4"/>
        <v>0</v>
      </c>
      <c r="E51" s="1594"/>
    </row>
    <row r="52" spans="1:5" x14ac:dyDescent="0.2">
      <c r="A52" s="256" t="s">
        <v>141</v>
      </c>
      <c r="B52" s="1567"/>
      <c r="C52" s="1568"/>
      <c r="D52" s="1583">
        <f t="shared" si="4"/>
        <v>0</v>
      </c>
      <c r="E52" s="1594"/>
    </row>
    <row r="53" spans="1:5" s="259" customFormat="1" x14ac:dyDescent="0.2">
      <c r="A53" s="257" t="s">
        <v>142</v>
      </c>
      <c r="B53" s="1569">
        <f>SUM(B51:C52)</f>
        <v>0</v>
      </c>
      <c r="C53" s="1570"/>
      <c r="D53" s="1589">
        <f t="shared" si="4"/>
        <v>0</v>
      </c>
      <c r="E53" s="1593"/>
    </row>
    <row r="54" spans="1:5" x14ac:dyDescent="0.2">
      <c r="A54" s="260" t="s">
        <v>102</v>
      </c>
      <c r="B54" s="1583">
        <f>B50+B53+B55+B56+B57</f>
        <v>0</v>
      </c>
      <c r="C54" s="1584"/>
      <c r="D54" s="1583">
        <f t="shared" si="4"/>
        <v>0</v>
      </c>
      <c r="E54" s="1594"/>
    </row>
    <row r="55" spans="1:5" x14ac:dyDescent="0.2">
      <c r="A55" s="169" t="s">
        <v>100</v>
      </c>
      <c r="B55" s="1571"/>
      <c r="C55" s="1572"/>
      <c r="D55" s="1589">
        <f t="shared" si="4"/>
        <v>0</v>
      </c>
      <c r="E55" s="1593"/>
    </row>
    <row r="56" spans="1:5" x14ac:dyDescent="0.2">
      <c r="A56" s="169" t="s">
        <v>101</v>
      </c>
      <c r="B56" s="1595"/>
      <c r="C56" s="1596"/>
      <c r="D56" s="1589">
        <f t="shared" si="4"/>
        <v>0</v>
      </c>
      <c r="E56" s="1590"/>
    </row>
    <row r="57" spans="1:5" x14ac:dyDescent="0.2">
      <c r="A57" s="169" t="s">
        <v>103</v>
      </c>
      <c r="B57" s="1569"/>
      <c r="C57" s="1570"/>
      <c r="D57" s="1589">
        <f t="shared" si="4"/>
        <v>0</v>
      </c>
      <c r="E57" s="1590"/>
    </row>
    <row r="58" spans="1:5" ht="13.5" thickBot="1" x14ac:dyDescent="0.25">
      <c r="A58" s="113" t="s">
        <v>47</v>
      </c>
      <c r="B58" s="1690">
        <v>0</v>
      </c>
      <c r="C58" s="1691"/>
      <c r="D58" s="1692">
        <f t="shared" si="4"/>
        <v>0</v>
      </c>
      <c r="E58" s="1693"/>
    </row>
    <row r="59" spans="1:5" ht="13.5" thickBot="1" x14ac:dyDescent="0.25">
      <c r="A59" s="87"/>
      <c r="B59" s="170"/>
      <c r="C59" s="170"/>
      <c r="D59" s="284"/>
      <c r="E59" s="284"/>
    </row>
    <row r="60" spans="1:5" ht="13.5" thickBot="1" x14ac:dyDescent="0.25">
      <c r="A60" s="171" t="s">
        <v>111</v>
      </c>
      <c r="B60" s="1575" t="e">
        <f>B47/B4</f>
        <v>#DIV/0!</v>
      </c>
      <c r="C60" s="1576"/>
      <c r="D60" s="1587" t="e">
        <f>D47/D4</f>
        <v>#DIV/0!</v>
      </c>
      <c r="E60" s="1588"/>
    </row>
    <row r="61" spans="1:5" ht="13.5" thickBot="1" x14ac:dyDescent="0.25">
      <c r="A61" s="87"/>
      <c r="B61" s="170"/>
      <c r="C61" s="170"/>
      <c r="D61" s="284"/>
      <c r="E61" s="284"/>
    </row>
    <row r="62" spans="1:5" x14ac:dyDescent="0.2">
      <c r="A62" s="261" t="s">
        <v>270</v>
      </c>
      <c r="B62" s="1417"/>
      <c r="C62" s="1577"/>
      <c r="D62" s="1591">
        <f>SUM(B62:C62)</f>
        <v>0</v>
      </c>
      <c r="E62" s="1592"/>
    </row>
    <row r="63" spans="1:5" x14ac:dyDescent="0.2">
      <c r="A63" s="168" t="s">
        <v>105</v>
      </c>
      <c r="B63" s="1573"/>
      <c r="C63" s="1574"/>
      <c r="D63" s="1581">
        <f>SUM(B63:C63)</f>
        <v>0</v>
      </c>
      <c r="E63" s="1582"/>
    </row>
    <row r="64" spans="1:5" x14ac:dyDescent="0.2">
      <c r="A64" s="168" t="s">
        <v>29</v>
      </c>
      <c r="B64" s="1578"/>
      <c r="C64" s="1579"/>
      <c r="D64" s="1581">
        <f>SUM(B64:C64)</f>
        <v>0</v>
      </c>
      <c r="E64" s="1582"/>
    </row>
    <row r="65" spans="1:5" x14ac:dyDescent="0.2">
      <c r="A65" s="168" t="s">
        <v>106</v>
      </c>
      <c r="B65" s="1578"/>
      <c r="C65" s="1579"/>
      <c r="D65" s="1581">
        <f>SUM(B65:C65)</f>
        <v>0</v>
      </c>
      <c r="E65" s="1582"/>
    </row>
    <row r="66" spans="1:5" x14ac:dyDescent="0.2">
      <c r="A66" s="99" t="s">
        <v>121</v>
      </c>
      <c r="B66" s="1578"/>
      <c r="C66" s="1579"/>
      <c r="D66" s="1581">
        <f>SUM(B66:C66)</f>
        <v>0</v>
      </c>
      <c r="E66" s="1582"/>
    </row>
    <row r="67" spans="1:5" ht="13.5" thickBot="1" x14ac:dyDescent="0.25">
      <c r="A67" s="154" t="s">
        <v>107</v>
      </c>
      <c r="B67" s="1528">
        <f>SUM(B62:B66)</f>
        <v>0</v>
      </c>
      <c r="C67" s="1529"/>
      <c r="D67" s="1528">
        <f>SUM(D62:D66)</f>
        <v>0</v>
      </c>
      <c r="E67" s="1580"/>
    </row>
  </sheetData>
  <mergeCells count="95">
    <mergeCell ref="B4:C4"/>
    <mergeCell ref="D4:E4"/>
    <mergeCell ref="A1:A2"/>
    <mergeCell ref="B1:C2"/>
    <mergeCell ref="D1:E2"/>
    <mergeCell ref="B3:C3"/>
    <mergeCell ref="D3:E3"/>
    <mergeCell ref="B26:C26"/>
    <mergeCell ref="D26:E26"/>
    <mergeCell ref="B5:C5"/>
    <mergeCell ref="D5:E5"/>
    <mergeCell ref="B24:C24"/>
    <mergeCell ref="D24:E24"/>
    <mergeCell ref="B25:C25"/>
    <mergeCell ref="D25:E25"/>
    <mergeCell ref="B22:C22"/>
    <mergeCell ref="D22:E22"/>
    <mergeCell ref="B23:C23"/>
    <mergeCell ref="D23:E23"/>
    <mergeCell ref="B6:C6"/>
    <mergeCell ref="D6:E6"/>
    <mergeCell ref="B21:C21"/>
    <mergeCell ref="D21:E21"/>
    <mergeCell ref="B35:C35"/>
    <mergeCell ref="D35:E35"/>
    <mergeCell ref="B27:C27"/>
    <mergeCell ref="D27:E27"/>
    <mergeCell ref="B33:C33"/>
    <mergeCell ref="D33:E33"/>
    <mergeCell ref="B34:C34"/>
    <mergeCell ref="D34:E34"/>
    <mergeCell ref="B31:C31"/>
    <mergeCell ref="D31:E31"/>
    <mergeCell ref="B32:C32"/>
    <mergeCell ref="D32:E32"/>
    <mergeCell ref="B28:C28"/>
    <mergeCell ref="D28:E28"/>
    <mergeCell ref="B30:C30"/>
    <mergeCell ref="D30:E30"/>
    <mergeCell ref="B44:C44"/>
    <mergeCell ref="D44:E44"/>
    <mergeCell ref="B37:C37"/>
    <mergeCell ref="D37:E37"/>
    <mergeCell ref="B42:C42"/>
    <mergeCell ref="D42:E42"/>
    <mergeCell ref="B43:C43"/>
    <mergeCell ref="D43:E43"/>
    <mergeCell ref="B40:C40"/>
    <mergeCell ref="D40:E40"/>
    <mergeCell ref="B41:C41"/>
    <mergeCell ref="D41:E41"/>
    <mergeCell ref="B38:C38"/>
    <mergeCell ref="D38:E38"/>
    <mergeCell ref="B39:C39"/>
    <mergeCell ref="D39:E39"/>
    <mergeCell ref="B45:C45"/>
    <mergeCell ref="D45:E45"/>
    <mergeCell ref="B51:C51"/>
    <mergeCell ref="D51:E51"/>
    <mergeCell ref="B49:C49"/>
    <mergeCell ref="D49:E49"/>
    <mergeCell ref="B47:C47"/>
    <mergeCell ref="D47:E47"/>
    <mergeCell ref="B48:C48"/>
    <mergeCell ref="D48:E48"/>
    <mergeCell ref="B57:C57"/>
    <mergeCell ref="D57:E57"/>
    <mergeCell ref="B50:C50"/>
    <mergeCell ref="D50:E50"/>
    <mergeCell ref="B53:C53"/>
    <mergeCell ref="D53:E53"/>
    <mergeCell ref="B52:C52"/>
    <mergeCell ref="D52:E52"/>
    <mergeCell ref="B64:C64"/>
    <mergeCell ref="D64:E64"/>
    <mergeCell ref="B54:C54"/>
    <mergeCell ref="D54:E54"/>
    <mergeCell ref="B60:C60"/>
    <mergeCell ref="D60:E60"/>
    <mergeCell ref="B55:C55"/>
    <mergeCell ref="D55:E55"/>
    <mergeCell ref="B56:C56"/>
    <mergeCell ref="D56:E56"/>
    <mergeCell ref="B58:C58"/>
    <mergeCell ref="D58:E58"/>
    <mergeCell ref="B63:C63"/>
    <mergeCell ref="D63:E63"/>
    <mergeCell ref="B62:C62"/>
    <mergeCell ref="D62:E62"/>
    <mergeCell ref="B67:C67"/>
    <mergeCell ref="D67:E67"/>
    <mergeCell ref="B65:C65"/>
    <mergeCell ref="D65:E65"/>
    <mergeCell ref="B66:C66"/>
    <mergeCell ref="D66:E66"/>
  </mergeCells>
  <phoneticPr fontId="0" type="noConversion"/>
  <printOptions horizontalCentered="1" verticalCentered="1"/>
  <pageMargins left="0" right="0" top="0" bottom="0" header="0" footer="0"/>
  <pageSetup paperSize="8" scale="82" orientation="landscape" r:id="rId1"/>
  <headerFooter alignWithMargins="0">
    <oddHeader>&amp;CIGAENR cartographie Université de Lorraine&amp;R&amp;"Arial,Gras"&amp;8&amp;A</oddHeader>
    <oddFooter>&amp;RUL / DAPEQ / le 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6"/>
  <sheetViews>
    <sheetView topLeftCell="A10" workbookViewId="0">
      <selection activeCell="B51" sqref="B51"/>
    </sheetView>
  </sheetViews>
  <sheetFormatPr baseColWidth="10" defaultColWidth="11.42578125" defaultRowHeight="12.75" x14ac:dyDescent="0.2"/>
  <cols>
    <col min="1" max="1" width="27.42578125" customWidth="1"/>
    <col min="2" max="2" width="11.42578125" customWidth="1"/>
    <col min="3" max="3" width="15" customWidth="1"/>
    <col min="4" max="4" width="16" customWidth="1"/>
    <col min="5" max="5" width="11.7109375" customWidth="1"/>
    <col min="6" max="6" width="13.140625" customWidth="1"/>
    <col min="7" max="7" width="11.140625" customWidth="1"/>
    <col min="8" max="8" width="9.42578125" customWidth="1"/>
    <col min="9" max="9" width="13" customWidth="1"/>
    <col min="10" max="10" width="10.42578125" customWidth="1"/>
    <col min="11" max="11" width="17.85546875" customWidth="1"/>
    <col min="12" max="12" width="10.42578125" customWidth="1"/>
    <col min="14" max="14" width="12.85546875" customWidth="1"/>
  </cols>
  <sheetData>
    <row r="1" spans="1:6" ht="25.5" x14ac:dyDescent="0.2">
      <c r="A1" s="552"/>
      <c r="B1" s="553" t="s">
        <v>8</v>
      </c>
      <c r="C1" s="553" t="s">
        <v>2</v>
      </c>
      <c r="D1" s="553" t="s">
        <v>302</v>
      </c>
      <c r="E1" s="553" t="s">
        <v>191</v>
      </c>
      <c r="F1" s="553" t="s">
        <v>5</v>
      </c>
    </row>
    <row r="2" spans="1:6" x14ac:dyDescent="0.2">
      <c r="A2" s="691" t="s">
        <v>192</v>
      </c>
      <c r="B2" s="692">
        <f>cartographie!AF11+cartographie!AF12+cartographie!AF13+cartographie!AF14</f>
        <v>0</v>
      </c>
      <c r="C2" s="692">
        <f>cartographie!AL35+cartographie!AL36+cartographie!AL37+cartographie!AL38</f>
        <v>0</v>
      </c>
      <c r="D2" s="692">
        <f>cartographie!N59+cartographie!N60+cartographie!N61</f>
        <v>0</v>
      </c>
      <c r="E2" s="692">
        <f>cartographie!Z56+cartographie!Z57+cartographie!Z58</f>
        <v>0</v>
      </c>
      <c r="F2" s="692">
        <f>SUM(B2:E2)</f>
        <v>0</v>
      </c>
    </row>
    <row r="3" spans="1:6" x14ac:dyDescent="0.2">
      <c r="A3" s="693" t="s">
        <v>193</v>
      </c>
      <c r="B3" s="694" t="e">
        <f>B2/$F$2</f>
        <v>#DIV/0!</v>
      </c>
      <c r="C3" s="694" t="e">
        <f>C2/$F$2</f>
        <v>#DIV/0!</v>
      </c>
      <c r="D3" s="694" t="e">
        <f>D2/$F$2</f>
        <v>#DIV/0!</v>
      </c>
      <c r="E3" s="694" t="e">
        <f>E2/$F$2</f>
        <v>#DIV/0!</v>
      </c>
      <c r="F3" s="694" t="e">
        <f>SUM(B3:E3)</f>
        <v>#DIV/0!</v>
      </c>
    </row>
    <row r="4" spans="1:6" x14ac:dyDescent="0.2">
      <c r="A4" s="695" t="s">
        <v>194</v>
      </c>
      <c r="B4" s="696">
        <f>cartographie!AF17+cartographie!AF18+cartographie!AF19+cartographie!AF20+cartographie!AF21</f>
        <v>0</v>
      </c>
      <c r="C4" s="696">
        <f>cartographie!AL42+cartographie!AL43+cartographie!AL44</f>
        <v>0</v>
      </c>
      <c r="D4" s="696">
        <f>cartographie!N64+cartographie!N65+cartographie!N66</f>
        <v>0</v>
      </c>
      <c r="E4" s="696">
        <f>cartographie!Z61+cartographie!Z62+cartographie!Z63+cartographie!Z64+cartographie!Z65+cartographie!Z66</f>
        <v>0</v>
      </c>
      <c r="F4" s="696">
        <f>SUM(B4:E4)</f>
        <v>0</v>
      </c>
    </row>
    <row r="5" spans="1:6" x14ac:dyDescent="0.2">
      <c r="A5" s="693" t="s">
        <v>193</v>
      </c>
      <c r="B5" s="694" t="e">
        <f>B4/$F$4</f>
        <v>#DIV/0!</v>
      </c>
      <c r="C5" s="694" t="e">
        <f>C4/$F$4</f>
        <v>#DIV/0!</v>
      </c>
      <c r="D5" s="694" t="e">
        <f>D4/$F$4</f>
        <v>#DIV/0!</v>
      </c>
      <c r="E5" s="694" t="e">
        <f>E4/$F$4</f>
        <v>#DIV/0!</v>
      </c>
      <c r="F5" s="694" t="e">
        <f>SUM(B5:E5)</f>
        <v>#DIV/0!</v>
      </c>
    </row>
    <row r="6" spans="1:6" ht="12.75" customHeight="1" x14ac:dyDescent="0.2">
      <c r="A6" s="695" t="s">
        <v>195</v>
      </c>
      <c r="B6" s="696">
        <f>cartographie!Q27</f>
        <v>0</v>
      </c>
      <c r="C6" s="696">
        <f>cartographie!Q50</f>
        <v>0</v>
      </c>
      <c r="D6" s="696">
        <f>cartographie!N69</f>
        <v>0</v>
      </c>
      <c r="E6" s="696">
        <f>cartographie!Z69</f>
        <v>0</v>
      </c>
      <c r="F6" s="697">
        <f>SUM(B6:E6)</f>
        <v>0</v>
      </c>
    </row>
    <row r="7" spans="1:6" x14ac:dyDescent="0.2">
      <c r="A7" s="698" t="s">
        <v>193</v>
      </c>
      <c r="B7" s="699" t="e">
        <f>B6/SUM(B6:D6)</f>
        <v>#DIV/0!</v>
      </c>
      <c r="C7" s="699" t="e">
        <f>C6/SUM(B6:D6)</f>
        <v>#DIV/0!</v>
      </c>
      <c r="D7" s="699" t="e">
        <f>D6/SUM(B6:D6)</f>
        <v>#DIV/0!</v>
      </c>
      <c r="E7" s="700"/>
      <c r="F7" s="700"/>
    </row>
    <row r="32" spans="1:7" ht="51" x14ac:dyDescent="0.2">
      <c r="A32" s="557" t="s">
        <v>196</v>
      </c>
      <c r="B32" s="553" t="s">
        <v>192</v>
      </c>
      <c r="C32" s="553" t="s">
        <v>197</v>
      </c>
      <c r="D32" s="553" t="s">
        <v>200</v>
      </c>
      <c r="E32" s="553" t="s">
        <v>198</v>
      </c>
      <c r="F32" s="553" t="s">
        <v>201</v>
      </c>
      <c r="G32" s="553" t="s">
        <v>199</v>
      </c>
    </row>
    <row r="33" spans="1:14" x14ac:dyDescent="0.2">
      <c r="A33" s="674" t="s">
        <v>278</v>
      </c>
      <c r="B33" s="675">
        <f>cartographie!B11+cartographie!B12+cartographie!B13+cartographie!B14</f>
        <v>0</v>
      </c>
      <c r="C33" s="676" t="e">
        <f>B33/$B$41</f>
        <v>#DIV/0!</v>
      </c>
      <c r="D33" s="677">
        <f>H60</f>
        <v>0</v>
      </c>
      <c r="E33" s="677" t="e">
        <f>B33/D33</f>
        <v>#DIV/0!</v>
      </c>
      <c r="F33" s="677">
        <f>cartographie!B6</f>
        <v>0</v>
      </c>
      <c r="G33" s="678" t="e">
        <f>B33/F33</f>
        <v>#DIV/0!</v>
      </c>
    </row>
    <row r="34" spans="1:14" x14ac:dyDescent="0.2">
      <c r="A34" s="679" t="s">
        <v>284</v>
      </c>
      <c r="B34" s="680">
        <f>cartographie!E11+cartographie!E12+cartographie!E13+cartographie!E14</f>
        <v>0</v>
      </c>
      <c r="C34" s="681" t="e">
        <f t="shared" ref="C34:C40" si="0">B34/$B$41</f>
        <v>#DIV/0!</v>
      </c>
      <c r="D34" s="682">
        <f>B60</f>
        <v>0</v>
      </c>
      <c r="E34" s="682" t="e">
        <f t="shared" ref="E34:E41" si="1">B34/D34</f>
        <v>#DIV/0!</v>
      </c>
      <c r="F34" s="682">
        <f>cartographie!E6</f>
        <v>0</v>
      </c>
      <c r="G34" s="683" t="e">
        <f t="shared" ref="G34:G41" si="2">B34/F34</f>
        <v>#DIV/0!</v>
      </c>
    </row>
    <row r="35" spans="1:14" x14ac:dyDescent="0.2">
      <c r="A35" s="679" t="s">
        <v>280</v>
      </c>
      <c r="B35" s="680">
        <f>cartographie!H11+cartographie!H12+cartographie!H13+cartographie!H14</f>
        <v>0</v>
      </c>
      <c r="C35" s="681" t="e">
        <f t="shared" si="0"/>
        <v>#DIV/0!</v>
      </c>
      <c r="D35" s="682">
        <f>C60</f>
        <v>0</v>
      </c>
      <c r="E35" s="682" t="e">
        <f t="shared" si="1"/>
        <v>#DIV/0!</v>
      </c>
      <c r="F35" s="682">
        <f>cartographie!H6</f>
        <v>0</v>
      </c>
      <c r="G35" s="683" t="e">
        <f t="shared" si="2"/>
        <v>#DIV/0!</v>
      </c>
    </row>
    <row r="36" spans="1:14" x14ac:dyDescent="0.2">
      <c r="A36" s="679" t="s">
        <v>281</v>
      </c>
      <c r="B36" s="680">
        <f>cartographie!K11+cartographie!K12+cartographie!K13+cartographie!K14</f>
        <v>0</v>
      </c>
      <c r="C36" s="681" t="e">
        <f t="shared" si="0"/>
        <v>#DIV/0!</v>
      </c>
      <c r="D36" s="682">
        <f>D60</f>
        <v>0</v>
      </c>
      <c r="E36" s="682" t="e">
        <f t="shared" si="1"/>
        <v>#DIV/0!</v>
      </c>
      <c r="F36" s="682">
        <f>cartographie!K6</f>
        <v>0</v>
      </c>
      <c r="G36" s="683" t="e">
        <f t="shared" si="2"/>
        <v>#DIV/0!</v>
      </c>
    </row>
    <row r="37" spans="1:14" x14ac:dyDescent="0.2">
      <c r="A37" s="679" t="s">
        <v>273</v>
      </c>
      <c r="B37" s="680">
        <f>cartographie!N11+cartographie!N12+cartographie!N13+cartographie!N14</f>
        <v>0</v>
      </c>
      <c r="C37" s="681" t="e">
        <f t="shared" si="0"/>
        <v>#DIV/0!</v>
      </c>
      <c r="D37" s="682">
        <f>E60</f>
        <v>0</v>
      </c>
      <c r="E37" s="682" t="e">
        <f t="shared" si="1"/>
        <v>#DIV/0!</v>
      </c>
      <c r="F37" s="682">
        <f>cartographie!N6</f>
        <v>0</v>
      </c>
      <c r="G37" s="683" t="e">
        <f t="shared" si="2"/>
        <v>#DIV/0!</v>
      </c>
    </row>
    <row r="38" spans="1:14" x14ac:dyDescent="0.2">
      <c r="A38" s="679" t="s">
        <v>272</v>
      </c>
      <c r="B38" s="680">
        <f>cartographie!Q11+cartographie!Q12+cartographie!Q13+cartographie!Q14</f>
        <v>0</v>
      </c>
      <c r="C38" s="681" t="e">
        <f t="shared" si="0"/>
        <v>#DIV/0!</v>
      </c>
      <c r="D38" s="682">
        <f>F60</f>
        <v>0</v>
      </c>
      <c r="E38" s="682" t="e">
        <f t="shared" si="1"/>
        <v>#DIV/0!</v>
      </c>
      <c r="F38" s="682">
        <f>cartographie!Q6</f>
        <v>0</v>
      </c>
      <c r="G38" s="683" t="e">
        <f t="shared" si="2"/>
        <v>#DIV/0!</v>
      </c>
    </row>
    <row r="39" spans="1:14" x14ac:dyDescent="0.2">
      <c r="A39" s="679" t="s">
        <v>275</v>
      </c>
      <c r="B39" s="680">
        <f>cartographie!T11+cartographie!T12+cartographie!T13+cartographie!T14</f>
        <v>0</v>
      </c>
      <c r="C39" s="681" t="e">
        <f t="shared" si="0"/>
        <v>#DIV/0!</v>
      </c>
      <c r="D39" s="682">
        <f>G60</f>
        <v>0</v>
      </c>
      <c r="E39" s="682" t="e">
        <f t="shared" si="1"/>
        <v>#DIV/0!</v>
      </c>
      <c r="F39" s="682">
        <f>cartographie!T6</f>
        <v>0</v>
      </c>
      <c r="G39" s="683" t="e">
        <f t="shared" si="2"/>
        <v>#DIV/0!</v>
      </c>
    </row>
    <row r="40" spans="1:14" x14ac:dyDescent="0.2">
      <c r="A40" s="684" t="s">
        <v>202</v>
      </c>
      <c r="B40" s="685">
        <f>cartographie!W11+cartographie!W12+cartographie!W13+cartographie!W14+cartographie!Z11+cartographie!Z12+cartographie!Z13+cartographie!Z14+cartographie!AC11+cartographie!AC12+cartographie!AC13+cartographie!AC14</f>
        <v>0</v>
      </c>
      <c r="C40" s="686" t="e">
        <f t="shared" si="0"/>
        <v>#DIV/0!</v>
      </c>
      <c r="D40" s="687">
        <v>0</v>
      </c>
      <c r="E40" s="688" t="e">
        <f t="shared" si="1"/>
        <v>#DIV/0!</v>
      </c>
      <c r="F40" s="689"/>
      <c r="G40" s="690"/>
    </row>
    <row r="41" spans="1:14" x14ac:dyDescent="0.2">
      <c r="A41" s="554" t="s">
        <v>203</v>
      </c>
      <c r="B41" s="559">
        <f>SUM(B33:B40)</f>
        <v>0</v>
      </c>
      <c r="C41" s="560" t="e">
        <f>SUM(C33:C40)</f>
        <v>#DIV/0!</v>
      </c>
      <c r="D41" s="565">
        <f>SUM(D33:D40)</f>
        <v>0</v>
      </c>
      <c r="E41" s="565" t="e">
        <f t="shared" si="1"/>
        <v>#DIV/0!</v>
      </c>
      <c r="F41" s="565">
        <f>SUM(F33:F40)</f>
        <v>0</v>
      </c>
      <c r="G41" s="561" t="e">
        <f t="shared" si="2"/>
        <v>#DIV/0!</v>
      </c>
    </row>
    <row r="43" spans="1:14" x14ac:dyDescent="0.2">
      <c r="A43" s="555" t="s">
        <v>204</v>
      </c>
      <c r="B43" s="499">
        <f>cartographie!AF11+cartographie!AF12+cartographie!AF13+cartographie!AF14</f>
        <v>0</v>
      </c>
      <c r="F43" s="499">
        <f>cartographie!AF6</f>
        <v>0</v>
      </c>
    </row>
    <row r="46" spans="1:14" ht="63.75" x14ac:dyDescent="0.2">
      <c r="A46" s="553" t="s">
        <v>196</v>
      </c>
      <c r="B46" s="553" t="s">
        <v>205</v>
      </c>
      <c r="C46" s="553" t="s">
        <v>197</v>
      </c>
      <c r="D46" s="553" t="s">
        <v>1</v>
      </c>
      <c r="E46" s="553" t="s">
        <v>206</v>
      </c>
      <c r="F46" s="553" t="s">
        <v>207</v>
      </c>
      <c r="G46" s="553" t="s">
        <v>206</v>
      </c>
      <c r="H46" s="553" t="s">
        <v>208</v>
      </c>
      <c r="I46" s="553" t="s">
        <v>206</v>
      </c>
      <c r="K46" s="553" t="s">
        <v>196</v>
      </c>
      <c r="L46" s="553" t="s">
        <v>1</v>
      </c>
      <c r="M46" s="553" t="s">
        <v>209</v>
      </c>
      <c r="N46" s="553" t="s">
        <v>210</v>
      </c>
    </row>
    <row r="47" spans="1:14" x14ac:dyDescent="0.2">
      <c r="A47" s="674" t="s">
        <v>278</v>
      </c>
      <c r="B47" s="701">
        <f>cartographie!B11</f>
        <v>0</v>
      </c>
      <c r="C47" s="702" t="e">
        <f>B47/$B$55</f>
        <v>#DIV/0!</v>
      </c>
      <c r="D47" s="701">
        <f>cartographie!B12</f>
        <v>0</v>
      </c>
      <c r="E47" s="702" t="e">
        <f>D47/$D$55</f>
        <v>#DIV/0!</v>
      </c>
      <c r="F47" s="701">
        <f>cartographie!B13</f>
        <v>0</v>
      </c>
      <c r="G47" s="702" t="e">
        <f>F47/$F$55</f>
        <v>#DIV/0!</v>
      </c>
      <c r="H47" s="701">
        <f>cartographie!B14</f>
        <v>0</v>
      </c>
      <c r="I47" s="702" t="e">
        <f>H47/$H$55</f>
        <v>#DIV/0!</v>
      </c>
      <c r="K47" s="674" t="s">
        <v>278</v>
      </c>
      <c r="L47" s="701">
        <f>D47</f>
        <v>0</v>
      </c>
      <c r="M47" s="692">
        <f t="shared" ref="M47:M54" si="3">D33</f>
        <v>0</v>
      </c>
      <c r="N47" s="692" t="e">
        <f>L47/M47</f>
        <v>#DIV/0!</v>
      </c>
    </row>
    <row r="48" spans="1:14" x14ac:dyDescent="0.2">
      <c r="A48" s="679" t="s">
        <v>284</v>
      </c>
      <c r="B48" s="703">
        <f>cartographie!E11</f>
        <v>0</v>
      </c>
      <c r="C48" s="704" t="e">
        <f t="shared" ref="C48:C54" si="4">B48/$B$55</f>
        <v>#DIV/0!</v>
      </c>
      <c r="D48" s="703">
        <f>cartographie!E12</f>
        <v>0</v>
      </c>
      <c r="E48" s="704" t="e">
        <f t="shared" ref="E48:E54" si="5">D48/$D$55</f>
        <v>#DIV/0!</v>
      </c>
      <c r="F48" s="703">
        <f>cartographie!E13</f>
        <v>0</v>
      </c>
      <c r="G48" s="704" t="e">
        <f t="shared" ref="G48:G54" si="6">F48/$F$55</f>
        <v>#DIV/0!</v>
      </c>
      <c r="H48" s="703">
        <f>cartographie!E14</f>
        <v>0</v>
      </c>
      <c r="I48" s="704" t="e">
        <f t="shared" ref="I48:I54" si="7">H48/$H$55</f>
        <v>#DIV/0!</v>
      </c>
      <c r="K48" s="679" t="s">
        <v>284</v>
      </c>
      <c r="L48" s="703">
        <f t="shared" ref="L48:L55" si="8">D48</f>
        <v>0</v>
      </c>
      <c r="M48" s="696">
        <f t="shared" si="3"/>
        <v>0</v>
      </c>
      <c r="N48" s="696" t="e">
        <f t="shared" ref="N48:N54" si="9">L48/M48</f>
        <v>#DIV/0!</v>
      </c>
    </row>
    <row r="49" spans="1:14" x14ac:dyDescent="0.2">
      <c r="A49" s="679" t="s">
        <v>280</v>
      </c>
      <c r="B49" s="703">
        <f>cartographie!H11</f>
        <v>0</v>
      </c>
      <c r="C49" s="704" t="e">
        <f t="shared" si="4"/>
        <v>#DIV/0!</v>
      </c>
      <c r="D49" s="703">
        <f>cartographie!H12</f>
        <v>0</v>
      </c>
      <c r="E49" s="704" t="e">
        <f t="shared" si="5"/>
        <v>#DIV/0!</v>
      </c>
      <c r="F49" s="703">
        <f>cartographie!H13</f>
        <v>0</v>
      </c>
      <c r="G49" s="704" t="e">
        <f t="shared" si="6"/>
        <v>#DIV/0!</v>
      </c>
      <c r="H49" s="703">
        <f>cartographie!H14</f>
        <v>0</v>
      </c>
      <c r="I49" s="704" t="e">
        <f t="shared" si="7"/>
        <v>#DIV/0!</v>
      </c>
      <c r="K49" s="679" t="s">
        <v>280</v>
      </c>
      <c r="L49" s="703">
        <f t="shared" si="8"/>
        <v>0</v>
      </c>
      <c r="M49" s="696">
        <f t="shared" si="3"/>
        <v>0</v>
      </c>
      <c r="N49" s="696" t="e">
        <f t="shared" si="9"/>
        <v>#DIV/0!</v>
      </c>
    </row>
    <row r="50" spans="1:14" x14ac:dyDescent="0.2">
      <c r="A50" s="679" t="s">
        <v>281</v>
      </c>
      <c r="B50" s="703">
        <f>cartographie!K11</f>
        <v>0</v>
      </c>
      <c r="C50" s="704" t="e">
        <f t="shared" si="4"/>
        <v>#DIV/0!</v>
      </c>
      <c r="D50" s="703">
        <f>cartographie!K12</f>
        <v>0</v>
      </c>
      <c r="E50" s="704" t="e">
        <f t="shared" si="5"/>
        <v>#DIV/0!</v>
      </c>
      <c r="F50" s="703">
        <f>cartographie!K13</f>
        <v>0</v>
      </c>
      <c r="G50" s="704" t="e">
        <f t="shared" si="6"/>
        <v>#DIV/0!</v>
      </c>
      <c r="H50" s="703">
        <f>cartographie!K14</f>
        <v>0</v>
      </c>
      <c r="I50" s="704" t="e">
        <f t="shared" si="7"/>
        <v>#DIV/0!</v>
      </c>
      <c r="K50" s="679" t="s">
        <v>281</v>
      </c>
      <c r="L50" s="703">
        <f t="shared" si="8"/>
        <v>0</v>
      </c>
      <c r="M50" s="696">
        <f t="shared" si="3"/>
        <v>0</v>
      </c>
      <c r="N50" s="696" t="e">
        <f t="shared" si="9"/>
        <v>#DIV/0!</v>
      </c>
    </row>
    <row r="51" spans="1:14" x14ac:dyDescent="0.2">
      <c r="A51" s="679" t="s">
        <v>273</v>
      </c>
      <c r="B51" s="703">
        <f>cartographie!N11</f>
        <v>0</v>
      </c>
      <c r="C51" s="704" t="e">
        <f t="shared" si="4"/>
        <v>#DIV/0!</v>
      </c>
      <c r="D51" s="703">
        <f>cartographie!N12</f>
        <v>0</v>
      </c>
      <c r="E51" s="704" t="e">
        <f t="shared" si="5"/>
        <v>#DIV/0!</v>
      </c>
      <c r="F51" s="703">
        <f>cartographie!N13</f>
        <v>0</v>
      </c>
      <c r="G51" s="704" t="e">
        <f t="shared" si="6"/>
        <v>#DIV/0!</v>
      </c>
      <c r="H51" s="703">
        <f>cartographie!N14</f>
        <v>0</v>
      </c>
      <c r="I51" s="704" t="e">
        <f t="shared" si="7"/>
        <v>#DIV/0!</v>
      </c>
      <c r="K51" s="679" t="s">
        <v>273</v>
      </c>
      <c r="L51" s="703">
        <f t="shared" si="8"/>
        <v>0</v>
      </c>
      <c r="M51" s="696">
        <f t="shared" si="3"/>
        <v>0</v>
      </c>
      <c r="N51" s="696" t="e">
        <f t="shared" si="9"/>
        <v>#DIV/0!</v>
      </c>
    </row>
    <row r="52" spans="1:14" x14ac:dyDescent="0.2">
      <c r="A52" s="679" t="s">
        <v>272</v>
      </c>
      <c r="B52" s="703">
        <f>cartographie!Q11</f>
        <v>0</v>
      </c>
      <c r="C52" s="704" t="e">
        <f t="shared" si="4"/>
        <v>#DIV/0!</v>
      </c>
      <c r="D52" s="703">
        <f>cartographie!Q12</f>
        <v>0</v>
      </c>
      <c r="E52" s="704" t="e">
        <f t="shared" si="5"/>
        <v>#DIV/0!</v>
      </c>
      <c r="F52" s="703">
        <f>cartographie!Q13</f>
        <v>0</v>
      </c>
      <c r="G52" s="704" t="e">
        <f t="shared" si="6"/>
        <v>#DIV/0!</v>
      </c>
      <c r="H52" s="703">
        <f>cartographie!Q14</f>
        <v>0</v>
      </c>
      <c r="I52" s="704" t="e">
        <f t="shared" si="7"/>
        <v>#DIV/0!</v>
      </c>
      <c r="K52" s="679" t="s">
        <v>272</v>
      </c>
      <c r="L52" s="703">
        <f t="shared" si="8"/>
        <v>0</v>
      </c>
      <c r="M52" s="696">
        <f t="shared" si="3"/>
        <v>0</v>
      </c>
      <c r="N52" s="696" t="e">
        <f t="shared" si="9"/>
        <v>#DIV/0!</v>
      </c>
    </row>
    <row r="53" spans="1:14" x14ac:dyDescent="0.2">
      <c r="A53" s="679" t="s">
        <v>275</v>
      </c>
      <c r="B53" s="703">
        <f>cartographie!T11</f>
        <v>0</v>
      </c>
      <c r="C53" s="704" t="e">
        <f t="shared" si="4"/>
        <v>#DIV/0!</v>
      </c>
      <c r="D53" s="703">
        <f>cartographie!T12</f>
        <v>0</v>
      </c>
      <c r="E53" s="704" t="e">
        <f t="shared" si="5"/>
        <v>#DIV/0!</v>
      </c>
      <c r="F53" s="703">
        <f>cartographie!T13</f>
        <v>0</v>
      </c>
      <c r="G53" s="704" t="e">
        <f t="shared" si="6"/>
        <v>#DIV/0!</v>
      </c>
      <c r="H53" s="703">
        <f>cartographie!T14</f>
        <v>0</v>
      </c>
      <c r="I53" s="704" t="e">
        <f t="shared" si="7"/>
        <v>#DIV/0!</v>
      </c>
      <c r="K53" s="679" t="s">
        <v>275</v>
      </c>
      <c r="L53" s="703">
        <f t="shared" si="8"/>
        <v>0</v>
      </c>
      <c r="M53" s="696">
        <f t="shared" si="3"/>
        <v>0</v>
      </c>
      <c r="N53" s="696" t="e">
        <f t="shared" si="9"/>
        <v>#DIV/0!</v>
      </c>
    </row>
    <row r="54" spans="1:14" x14ac:dyDescent="0.2">
      <c r="A54" s="684" t="s">
        <v>202</v>
      </c>
      <c r="B54" s="706">
        <f>cartographie!W11+cartographie!Z11+cartographie!AC11</f>
        <v>0</v>
      </c>
      <c r="C54" s="705" t="e">
        <f t="shared" si="4"/>
        <v>#DIV/0!</v>
      </c>
      <c r="D54" s="706">
        <f>cartographie!W12+cartographie!Z12+cartographie!AC12</f>
        <v>0</v>
      </c>
      <c r="E54" s="705" t="e">
        <f t="shared" si="5"/>
        <v>#DIV/0!</v>
      </c>
      <c r="F54" s="706">
        <f>cartographie!W13+cartographie!Z13+cartographie!AC13</f>
        <v>0</v>
      </c>
      <c r="G54" s="705" t="e">
        <f t="shared" si="6"/>
        <v>#DIV/0!</v>
      </c>
      <c r="H54" s="706">
        <f>cartographie!W14+cartographie!Z14+cartographie!AC14</f>
        <v>0</v>
      </c>
      <c r="I54" s="705" t="e">
        <f t="shared" si="7"/>
        <v>#DIV/0!</v>
      </c>
      <c r="K54" s="684" t="s">
        <v>202</v>
      </c>
      <c r="L54" s="706">
        <f t="shared" si="8"/>
        <v>0</v>
      </c>
      <c r="M54" s="707">
        <f t="shared" si="3"/>
        <v>0</v>
      </c>
      <c r="N54" s="708" t="e">
        <f t="shared" si="9"/>
        <v>#DIV/0!</v>
      </c>
    </row>
    <row r="55" spans="1:14" x14ac:dyDescent="0.2">
      <c r="A55" s="556" t="s">
        <v>203</v>
      </c>
      <c r="B55" s="562">
        <f>SUM(B47:B54)</f>
        <v>0</v>
      </c>
      <c r="C55" s="563" t="e">
        <f t="shared" ref="C55:I55" si="10">SUM(C47:C54)</f>
        <v>#DIV/0!</v>
      </c>
      <c r="D55" s="562">
        <f t="shared" si="10"/>
        <v>0</v>
      </c>
      <c r="E55" s="563" t="e">
        <f t="shared" si="10"/>
        <v>#DIV/0!</v>
      </c>
      <c r="F55" s="562">
        <f t="shared" si="10"/>
        <v>0</v>
      </c>
      <c r="G55" s="563" t="e">
        <f t="shared" si="10"/>
        <v>#DIV/0!</v>
      </c>
      <c r="H55" s="562">
        <f t="shared" si="10"/>
        <v>0</v>
      </c>
      <c r="I55" s="563" t="e">
        <f t="shared" si="10"/>
        <v>#DIV/0!</v>
      </c>
      <c r="K55" s="556" t="s">
        <v>203</v>
      </c>
      <c r="L55" s="559">
        <f t="shared" si="8"/>
        <v>0</v>
      </c>
      <c r="M55" s="565">
        <f>SUM(M47:M54)</f>
        <v>0</v>
      </c>
      <c r="N55" s="565" t="e">
        <f>SUM(N47:N54)</f>
        <v>#DIV/0!</v>
      </c>
    </row>
    <row r="57" spans="1:14" x14ac:dyDescent="0.2">
      <c r="A57" s="555"/>
      <c r="B57" s="499"/>
      <c r="D57" s="499"/>
      <c r="F57" s="499"/>
      <c r="H57" s="499"/>
    </row>
    <row r="58" spans="1:14" x14ac:dyDescent="0.2">
      <c r="D58" s="499"/>
    </row>
    <row r="59" spans="1:14" ht="13.5" thickBot="1" x14ac:dyDescent="0.25">
      <c r="A59" s="564"/>
      <c r="B59" s="564" t="s">
        <v>284</v>
      </c>
      <c r="C59" s="564" t="s">
        <v>280</v>
      </c>
      <c r="D59" s="564" t="s">
        <v>281</v>
      </c>
      <c r="E59" s="564" t="s">
        <v>273</v>
      </c>
      <c r="F59" s="564" t="s">
        <v>272</v>
      </c>
      <c r="G59" s="564" t="s">
        <v>275</v>
      </c>
      <c r="H59" s="564" t="s">
        <v>278</v>
      </c>
      <c r="I59" s="564" t="s">
        <v>203</v>
      </c>
    </row>
    <row r="60" spans="1:14" ht="32.25" customHeight="1" x14ac:dyDescent="0.2">
      <c r="A60" s="709" t="s">
        <v>209</v>
      </c>
      <c r="B60" s="710">
        <f>formation!N19</f>
        <v>0</v>
      </c>
      <c r="C60" s="710">
        <f>formation!J19</f>
        <v>0</v>
      </c>
      <c r="D60" s="710">
        <f>formation!L19</f>
        <v>0</v>
      </c>
      <c r="E60" s="710">
        <f>formation!B19</f>
        <v>0</v>
      </c>
      <c r="F60" s="710">
        <f>formation!D19</f>
        <v>0</v>
      </c>
      <c r="G60" s="710">
        <f>formation!F19</f>
        <v>0</v>
      </c>
      <c r="H60" s="710">
        <f>formation!H19</f>
        <v>0</v>
      </c>
      <c r="I60" s="711">
        <f>B60+C60+D60+E60+F60+G60+H60</f>
        <v>0</v>
      </c>
      <c r="K60" s="499"/>
    </row>
    <row r="61" spans="1:14" ht="28.5" customHeight="1" x14ac:dyDescent="0.2">
      <c r="A61" s="712" t="s">
        <v>402</v>
      </c>
      <c r="B61" s="713">
        <f>(SUM(formation!N8:N11)/2+SUM(formation!N12:N18))</f>
        <v>0</v>
      </c>
      <c r="C61" s="713">
        <f>(SUM(formation!J8:J11)/2+SUM(formation!J12:J18))</f>
        <v>0</v>
      </c>
      <c r="D61" s="713">
        <f>(SUM(formation!L8:L11)/2+SUM(formation!L12:L18))</f>
        <v>0</v>
      </c>
      <c r="E61" s="713">
        <f>(SUM(formation!B8:B11)/2+SUM(formation!B12:B18))</f>
        <v>0</v>
      </c>
      <c r="F61" s="713">
        <f>(SUM(formation!D8:D11)/2+SUM(formation!D12:D18))</f>
        <v>0</v>
      </c>
      <c r="G61" s="713">
        <f>(SUM(formation!F8:F11)/2+SUM(formation!F12:F18))</f>
        <v>0</v>
      </c>
      <c r="H61" s="713">
        <f>(SUM(formation!H8:H11)/2+SUM(formation!H12:H18))</f>
        <v>0</v>
      </c>
      <c r="I61" s="714">
        <f>B61+C61+D61+E61+F61+G61+H61</f>
        <v>0</v>
      </c>
    </row>
    <row r="62" spans="1:14" ht="12.75" customHeight="1" x14ac:dyDescent="0.2">
      <c r="A62" s="712" t="s">
        <v>220</v>
      </c>
      <c r="B62" s="713">
        <f>formation!O19</f>
        <v>0</v>
      </c>
      <c r="C62" s="713">
        <f>formation!K19</f>
        <v>0</v>
      </c>
      <c r="D62" s="713">
        <f>formation!M19</f>
        <v>0</v>
      </c>
      <c r="E62" s="713">
        <f>formation!C19</f>
        <v>0</v>
      </c>
      <c r="F62" s="713">
        <f>formation!E19</f>
        <v>0</v>
      </c>
      <c r="G62" s="713">
        <f>formation!G19</f>
        <v>0</v>
      </c>
      <c r="H62" s="713">
        <f>formation!I19</f>
        <v>0</v>
      </c>
      <c r="I62" s="714">
        <f>B62+C62+D62+E62+F62+G62+H62</f>
        <v>0</v>
      </c>
    </row>
    <row r="63" spans="1:14" x14ac:dyDescent="0.2">
      <c r="A63" s="712" t="s">
        <v>201</v>
      </c>
      <c r="B63" s="713">
        <f>formation!N4</f>
        <v>0</v>
      </c>
      <c r="C63" s="713">
        <f>formation!J4</f>
        <v>0</v>
      </c>
      <c r="D63" s="713">
        <f>formation!L4</f>
        <v>0</v>
      </c>
      <c r="E63" s="713">
        <f>formation!B4</f>
        <v>0</v>
      </c>
      <c r="F63" s="713">
        <f>formation!D4</f>
        <v>0</v>
      </c>
      <c r="G63" s="713">
        <f>formation!F4</f>
        <v>0</v>
      </c>
      <c r="H63" s="713">
        <f>formation!H4</f>
        <v>0</v>
      </c>
      <c r="I63" s="714">
        <f>B63+C63+D63+E63+F63+G63+H63</f>
        <v>0</v>
      </c>
    </row>
    <row r="64" spans="1:14" x14ac:dyDescent="0.2">
      <c r="A64" s="769" t="s">
        <v>221</v>
      </c>
      <c r="B64" s="770">
        <f>formation!N45</f>
        <v>0</v>
      </c>
      <c r="C64" s="770">
        <f>formation!J45</f>
        <v>0</v>
      </c>
      <c r="D64" s="770">
        <f>formation!L45</f>
        <v>0</v>
      </c>
      <c r="E64" s="770">
        <f>formation!B45</f>
        <v>0</v>
      </c>
      <c r="F64" s="770">
        <f>formation!D45</f>
        <v>0</v>
      </c>
      <c r="G64" s="770">
        <f>formation!F45</f>
        <v>0</v>
      </c>
      <c r="H64" s="770">
        <f>formation!H45</f>
        <v>0</v>
      </c>
      <c r="I64" s="771">
        <f>B64+C64+D64+E64+F64+G64+H64</f>
        <v>0</v>
      </c>
    </row>
    <row r="65" spans="1:9" ht="6.75" customHeight="1" x14ac:dyDescent="0.2">
      <c r="A65" s="780"/>
      <c r="B65" s="781"/>
      <c r="C65" s="782"/>
      <c r="D65" s="783"/>
      <c r="E65" s="781"/>
      <c r="F65" s="783"/>
      <c r="G65" s="783"/>
      <c r="H65" s="783"/>
      <c r="I65" s="783"/>
    </row>
    <row r="66" spans="1:9" ht="38.25" x14ac:dyDescent="0.2">
      <c r="A66" s="772" t="s">
        <v>403</v>
      </c>
      <c r="B66" s="773" t="e">
        <f t="shared" ref="B66:I66" si="11">B64/B60</f>
        <v>#DIV/0!</v>
      </c>
      <c r="C66" s="773" t="e">
        <f t="shared" si="11"/>
        <v>#DIV/0!</v>
      </c>
      <c r="D66" s="773" t="e">
        <f t="shared" si="11"/>
        <v>#DIV/0!</v>
      </c>
      <c r="E66" s="773" t="e">
        <f t="shared" si="11"/>
        <v>#DIV/0!</v>
      </c>
      <c r="F66" s="773" t="e">
        <f t="shared" si="11"/>
        <v>#DIV/0!</v>
      </c>
      <c r="G66" s="773" t="e">
        <f t="shared" si="11"/>
        <v>#DIV/0!</v>
      </c>
      <c r="H66" s="773" t="e">
        <f t="shared" si="11"/>
        <v>#DIV/0!</v>
      </c>
      <c r="I66" s="773" t="e">
        <f t="shared" si="11"/>
        <v>#DIV/0!</v>
      </c>
    </row>
    <row r="67" spans="1:9" ht="27" customHeight="1" x14ac:dyDescent="0.2">
      <c r="A67" s="712" t="s">
        <v>219</v>
      </c>
      <c r="B67" s="713">
        <f>formation!N5</f>
        <v>0</v>
      </c>
      <c r="C67" s="713">
        <f>formation!J5</f>
        <v>0</v>
      </c>
      <c r="D67" s="713">
        <f>formation!L5</f>
        <v>0</v>
      </c>
      <c r="E67" s="713">
        <f>formation!B5</f>
        <v>0</v>
      </c>
      <c r="F67" s="713">
        <f>formation!D5</f>
        <v>0</v>
      </c>
      <c r="G67" s="713">
        <f>formation!F5</f>
        <v>0</v>
      </c>
      <c r="H67" s="713">
        <f>formation!H5</f>
        <v>0</v>
      </c>
      <c r="I67" s="714">
        <f>B67+C67+D67+E67+F67+G67+H67</f>
        <v>0</v>
      </c>
    </row>
    <row r="68" spans="1:9" x14ac:dyDescent="0.2">
      <c r="A68" s="717" t="s">
        <v>217</v>
      </c>
      <c r="B68" s="716" t="e">
        <f>B67/B63</f>
        <v>#DIV/0!</v>
      </c>
      <c r="C68" s="716" t="e">
        <f>C67/C63</f>
        <v>#DIV/0!</v>
      </c>
      <c r="D68" s="716" t="e">
        <f t="shared" ref="D68:I68" si="12">D67/D63</f>
        <v>#DIV/0!</v>
      </c>
      <c r="E68" s="716" t="e">
        <f t="shared" si="12"/>
        <v>#DIV/0!</v>
      </c>
      <c r="F68" s="716" t="e">
        <f t="shared" si="12"/>
        <v>#DIV/0!</v>
      </c>
      <c r="G68" s="716" t="e">
        <f t="shared" si="12"/>
        <v>#DIV/0!</v>
      </c>
      <c r="H68" s="716" t="e">
        <f t="shared" si="12"/>
        <v>#DIV/0!</v>
      </c>
      <c r="I68" s="716" t="e">
        <f t="shared" si="12"/>
        <v>#DIV/0!</v>
      </c>
    </row>
    <row r="69" spans="1:9" ht="14.25" customHeight="1" x14ac:dyDescent="0.2">
      <c r="A69" s="712" t="s">
        <v>211</v>
      </c>
      <c r="B69" s="713">
        <f>formation!N28</f>
        <v>0</v>
      </c>
      <c r="C69" s="713">
        <f>formation!J28</f>
        <v>0</v>
      </c>
      <c r="D69" s="713">
        <f>formation!L28</f>
        <v>0</v>
      </c>
      <c r="E69" s="713">
        <f>formation!B28</f>
        <v>0</v>
      </c>
      <c r="F69" s="713">
        <f>formation!D28</f>
        <v>0</v>
      </c>
      <c r="G69" s="713">
        <f>formation!F28</f>
        <v>0</v>
      </c>
      <c r="H69" s="713">
        <f>formation!H28</f>
        <v>0</v>
      </c>
      <c r="I69" s="714">
        <f>B69+C69+D69+E69+F69+G69+H69</f>
        <v>0</v>
      </c>
    </row>
    <row r="70" spans="1:9" x14ac:dyDescent="0.2">
      <c r="A70" s="774" t="s">
        <v>216</v>
      </c>
      <c r="B70" s="775" t="e">
        <f>B69/B63</f>
        <v>#DIV/0!</v>
      </c>
      <c r="C70" s="775" t="e">
        <f>C69/C63</f>
        <v>#DIV/0!</v>
      </c>
      <c r="D70" s="775" t="e">
        <f t="shared" ref="D70:I70" si="13">D69/D63</f>
        <v>#DIV/0!</v>
      </c>
      <c r="E70" s="775" t="e">
        <f t="shared" si="13"/>
        <v>#DIV/0!</v>
      </c>
      <c r="F70" s="775" t="e">
        <f t="shared" si="13"/>
        <v>#DIV/0!</v>
      </c>
      <c r="G70" s="775" t="e">
        <f t="shared" si="13"/>
        <v>#DIV/0!</v>
      </c>
      <c r="H70" s="775" t="e">
        <f t="shared" si="13"/>
        <v>#DIV/0!</v>
      </c>
      <c r="I70" s="775" t="e">
        <f t="shared" si="13"/>
        <v>#DIV/0!</v>
      </c>
    </row>
    <row r="71" spans="1:9" ht="7.5" customHeight="1" x14ac:dyDescent="0.2">
      <c r="A71" s="778"/>
      <c r="B71" s="779"/>
      <c r="C71" s="779"/>
      <c r="D71" s="779"/>
      <c r="E71" s="779"/>
      <c r="F71" s="779"/>
      <c r="G71" s="779"/>
      <c r="H71" s="779"/>
      <c r="I71" s="779"/>
    </row>
    <row r="72" spans="1:9" x14ac:dyDescent="0.2">
      <c r="A72" s="776" t="s">
        <v>249</v>
      </c>
      <c r="B72" s="777" t="e">
        <f t="shared" ref="B72:I72" si="14">B63/B60</f>
        <v>#DIV/0!</v>
      </c>
      <c r="C72" s="777" t="e">
        <f t="shared" si="14"/>
        <v>#DIV/0!</v>
      </c>
      <c r="D72" s="777" t="e">
        <f t="shared" si="14"/>
        <v>#DIV/0!</v>
      </c>
      <c r="E72" s="777" t="e">
        <f t="shared" si="14"/>
        <v>#DIV/0!</v>
      </c>
      <c r="F72" s="777" t="e">
        <f t="shared" si="14"/>
        <v>#DIV/0!</v>
      </c>
      <c r="G72" s="777" t="e">
        <f t="shared" si="14"/>
        <v>#DIV/0!</v>
      </c>
      <c r="H72" s="777" t="e">
        <f t="shared" si="14"/>
        <v>#DIV/0!</v>
      </c>
      <c r="I72" s="777" t="e">
        <f t="shared" si="14"/>
        <v>#DIV/0!</v>
      </c>
    </row>
    <row r="73" spans="1:9" x14ac:dyDescent="0.2">
      <c r="A73" s="718" t="s">
        <v>404</v>
      </c>
      <c r="B73" s="716" t="e">
        <f t="shared" ref="B73:I73" si="15">B63/B61</f>
        <v>#DIV/0!</v>
      </c>
      <c r="C73" s="716" t="e">
        <f t="shared" si="15"/>
        <v>#DIV/0!</v>
      </c>
      <c r="D73" s="716" t="e">
        <f t="shared" si="15"/>
        <v>#DIV/0!</v>
      </c>
      <c r="E73" s="716" t="e">
        <f t="shared" si="15"/>
        <v>#DIV/0!</v>
      </c>
      <c r="F73" s="716" t="e">
        <f t="shared" si="15"/>
        <v>#DIV/0!</v>
      </c>
      <c r="G73" s="716" t="e">
        <f t="shared" si="15"/>
        <v>#DIV/0!</v>
      </c>
      <c r="H73" s="716" t="e">
        <f t="shared" si="15"/>
        <v>#DIV/0!</v>
      </c>
      <c r="I73" s="716" t="e">
        <f t="shared" si="15"/>
        <v>#DIV/0!</v>
      </c>
    </row>
    <row r="74" spans="1:9" ht="12.75" customHeight="1" x14ac:dyDescent="0.2">
      <c r="A74" s="712" t="s">
        <v>212</v>
      </c>
      <c r="B74" s="713">
        <f>formation!N31</f>
        <v>0</v>
      </c>
      <c r="C74" s="713">
        <f>formation!J31</f>
        <v>0</v>
      </c>
      <c r="D74" s="713">
        <f>formation!L31</f>
        <v>0</v>
      </c>
      <c r="E74" s="713">
        <f>formation!B31</f>
        <v>0</v>
      </c>
      <c r="F74" s="713">
        <f>formation!D31</f>
        <v>0</v>
      </c>
      <c r="G74" s="713">
        <f>formation!F31</f>
        <v>0</v>
      </c>
      <c r="H74" s="713">
        <f>formation!H31</f>
        <v>0</v>
      </c>
      <c r="I74" s="714">
        <f>B74+C74+D74+E74+F74+G74+H74</f>
        <v>0</v>
      </c>
    </row>
    <row r="75" spans="1:9" x14ac:dyDescent="0.2">
      <c r="A75" s="712" t="s">
        <v>213</v>
      </c>
      <c r="B75" s="713">
        <f>formation!N32</f>
        <v>0</v>
      </c>
      <c r="C75" s="713">
        <f>formation!J32</f>
        <v>0</v>
      </c>
      <c r="D75" s="713">
        <f>formation!L32</f>
        <v>0</v>
      </c>
      <c r="E75" s="713">
        <f>formation!B32</f>
        <v>0</v>
      </c>
      <c r="F75" s="713">
        <f>formation!D32</f>
        <v>0</v>
      </c>
      <c r="G75" s="713">
        <f>formation!F32</f>
        <v>0</v>
      </c>
      <c r="H75" s="713">
        <f>formation!H32</f>
        <v>0</v>
      </c>
      <c r="I75" s="714">
        <f>B75+C75+D75+E75+F75+G75+H75</f>
        <v>0</v>
      </c>
    </row>
    <row r="76" spans="1:9" ht="39" customHeight="1" x14ac:dyDescent="0.2">
      <c r="A76" s="717" t="s">
        <v>218</v>
      </c>
      <c r="B76" s="719" t="e">
        <f>B62/B67</f>
        <v>#DIV/0!</v>
      </c>
      <c r="C76" s="719" t="e">
        <f>C62/C67</f>
        <v>#DIV/0!</v>
      </c>
      <c r="D76" s="719" t="e">
        <f t="shared" ref="D76:I76" si="16">D62/D67</f>
        <v>#DIV/0!</v>
      </c>
      <c r="E76" s="719" t="e">
        <f t="shared" si="16"/>
        <v>#DIV/0!</v>
      </c>
      <c r="F76" s="719" t="e">
        <f t="shared" si="16"/>
        <v>#DIV/0!</v>
      </c>
      <c r="G76" s="719" t="e">
        <f t="shared" si="16"/>
        <v>#DIV/0!</v>
      </c>
      <c r="H76" s="719" t="e">
        <f t="shared" si="16"/>
        <v>#DIV/0!</v>
      </c>
      <c r="I76" s="719" t="e">
        <f t="shared" si="16"/>
        <v>#DIV/0!</v>
      </c>
    </row>
    <row r="77" spans="1:9" ht="26.25" customHeight="1" x14ac:dyDescent="0.2">
      <c r="A77" s="717" t="s">
        <v>214</v>
      </c>
      <c r="B77" s="719" t="e">
        <f>B62/B69</f>
        <v>#DIV/0!</v>
      </c>
      <c r="C77" s="719" t="e">
        <f>C62/C69</f>
        <v>#DIV/0!</v>
      </c>
      <c r="D77" s="719" t="e">
        <f t="shared" ref="D77:I77" si="17">D62/D69</f>
        <v>#DIV/0!</v>
      </c>
      <c r="E77" s="719" t="e">
        <f t="shared" si="17"/>
        <v>#DIV/0!</v>
      </c>
      <c r="F77" s="719" t="e">
        <f t="shared" si="17"/>
        <v>#DIV/0!</v>
      </c>
      <c r="G77" s="719" t="e">
        <f t="shared" si="17"/>
        <v>#DIV/0!</v>
      </c>
      <c r="H77" s="719" t="e">
        <f t="shared" si="17"/>
        <v>#DIV/0!</v>
      </c>
      <c r="I77" s="719" t="e">
        <f t="shared" si="17"/>
        <v>#DIV/0!</v>
      </c>
    </row>
    <row r="78" spans="1:9" ht="25.5" x14ac:dyDescent="0.2">
      <c r="A78" s="720" t="s">
        <v>215</v>
      </c>
      <c r="B78" s="721" t="e">
        <f t="shared" ref="B78:I78" si="18">B69/B67</f>
        <v>#DIV/0!</v>
      </c>
      <c r="C78" s="721" t="e">
        <f t="shared" si="18"/>
        <v>#DIV/0!</v>
      </c>
      <c r="D78" s="721" t="e">
        <f t="shared" si="18"/>
        <v>#DIV/0!</v>
      </c>
      <c r="E78" s="721" t="e">
        <f t="shared" si="18"/>
        <v>#DIV/0!</v>
      </c>
      <c r="F78" s="721" t="e">
        <f t="shared" si="18"/>
        <v>#DIV/0!</v>
      </c>
      <c r="G78" s="721" t="e">
        <f t="shared" si="18"/>
        <v>#DIV/0!</v>
      </c>
      <c r="H78" s="721" t="e">
        <f t="shared" si="18"/>
        <v>#DIV/0!</v>
      </c>
      <c r="I78" s="721" t="e">
        <f t="shared" si="18"/>
        <v>#DIV/0!</v>
      </c>
    </row>
    <row r="79" spans="1:9" x14ac:dyDescent="0.2">
      <c r="A79" s="558"/>
    </row>
    <row r="80" spans="1:9" x14ac:dyDescent="0.2">
      <c r="A80" s="558"/>
    </row>
    <row r="81" spans="1:9" x14ac:dyDescent="0.2">
      <c r="A81" s="558"/>
      <c r="B81" s="499"/>
    </row>
    <row r="82" spans="1:9" x14ac:dyDescent="0.2">
      <c r="A82" s="558"/>
      <c r="B82" s="499"/>
    </row>
    <row r="83" spans="1:9" x14ac:dyDescent="0.2">
      <c r="A83" s="558"/>
    </row>
    <row r="84" spans="1:9" ht="67.5" customHeight="1" x14ac:dyDescent="0.2">
      <c r="A84" s="557" t="s">
        <v>196</v>
      </c>
      <c r="B84" s="553" t="s">
        <v>194</v>
      </c>
      <c r="C84" s="553" t="s">
        <v>197</v>
      </c>
      <c r="D84" s="553" t="s">
        <v>201</v>
      </c>
      <c r="E84" s="553" t="s">
        <v>222</v>
      </c>
      <c r="F84" s="553" t="s">
        <v>294</v>
      </c>
      <c r="G84" s="553" t="s">
        <v>296</v>
      </c>
      <c r="H84" s="626"/>
      <c r="I84" s="626"/>
    </row>
    <row r="85" spans="1:9" x14ac:dyDescent="0.2">
      <c r="A85" s="567" t="s">
        <v>278</v>
      </c>
      <c r="B85" s="568">
        <f>cartographie!B17+cartographie!B18+cartographie!B19+cartographie!B21</f>
        <v>0</v>
      </c>
      <c r="C85" s="569" t="e">
        <f>B85/$B$93</f>
        <v>#DIV/0!</v>
      </c>
      <c r="D85" s="570">
        <f t="shared" ref="D85:D91" si="19">F33</f>
        <v>0</v>
      </c>
      <c r="E85" s="571" t="e">
        <f>B85/D85</f>
        <v>#DIV/0!</v>
      </c>
      <c r="F85" s="570">
        <f>formation!H28</f>
        <v>0</v>
      </c>
      <c r="G85" s="570" t="e">
        <f>B85/F85</f>
        <v>#DIV/0!</v>
      </c>
      <c r="H85" s="626"/>
      <c r="I85" s="626"/>
    </row>
    <row r="86" spans="1:9" x14ac:dyDescent="0.2">
      <c r="A86" s="572" t="s">
        <v>284</v>
      </c>
      <c r="B86" s="573">
        <f>cartographie!E17+cartographie!E18+cartographie!E19+cartographie!E21</f>
        <v>0</v>
      </c>
      <c r="C86" s="574" t="e">
        <f t="shared" ref="C86:C92" si="20">B86/$B$93</f>
        <v>#DIV/0!</v>
      </c>
      <c r="D86" s="575">
        <f t="shared" si="19"/>
        <v>0</v>
      </c>
      <c r="E86" s="576" t="e">
        <f t="shared" ref="E86:E93" si="21">B86/D86</f>
        <v>#DIV/0!</v>
      </c>
      <c r="F86" s="575">
        <f>formation!N28</f>
        <v>0</v>
      </c>
      <c r="G86" s="575" t="e">
        <f t="shared" ref="G86:G93" si="22">B86/F86</f>
        <v>#DIV/0!</v>
      </c>
      <c r="H86" s="626"/>
      <c r="I86" s="626"/>
    </row>
    <row r="87" spans="1:9" x14ac:dyDescent="0.2">
      <c r="A87" s="572" t="s">
        <v>280</v>
      </c>
      <c r="B87" s="573">
        <f>cartographie!H17+cartographie!H18+cartographie!H19+cartographie!H21</f>
        <v>0</v>
      </c>
      <c r="C87" s="574" t="e">
        <f t="shared" si="20"/>
        <v>#DIV/0!</v>
      </c>
      <c r="D87" s="575">
        <f t="shared" si="19"/>
        <v>0</v>
      </c>
      <c r="E87" s="576" t="e">
        <f t="shared" si="21"/>
        <v>#DIV/0!</v>
      </c>
      <c r="F87" s="575">
        <f>formation!J28</f>
        <v>0</v>
      </c>
      <c r="G87" s="575" t="e">
        <f t="shared" si="22"/>
        <v>#DIV/0!</v>
      </c>
      <c r="H87" s="626"/>
      <c r="I87" s="626"/>
    </row>
    <row r="88" spans="1:9" x14ac:dyDescent="0.2">
      <c r="A88" s="572" t="s">
        <v>281</v>
      </c>
      <c r="B88" s="573">
        <f>cartographie!K17+cartographie!K18+cartographie!K19+cartographie!K21</f>
        <v>0</v>
      </c>
      <c r="C88" s="574" t="e">
        <f t="shared" si="20"/>
        <v>#DIV/0!</v>
      </c>
      <c r="D88" s="575">
        <f t="shared" si="19"/>
        <v>0</v>
      </c>
      <c r="E88" s="576" t="e">
        <f t="shared" si="21"/>
        <v>#DIV/0!</v>
      </c>
      <c r="F88" s="575">
        <f>formation!L28</f>
        <v>0</v>
      </c>
      <c r="G88" s="575" t="e">
        <f t="shared" si="22"/>
        <v>#DIV/0!</v>
      </c>
      <c r="H88" s="626"/>
      <c r="I88" s="626"/>
    </row>
    <row r="89" spans="1:9" x14ac:dyDescent="0.2">
      <c r="A89" s="572" t="s">
        <v>273</v>
      </c>
      <c r="B89" s="573">
        <f>cartographie!N17+cartographie!N18+cartographie!N19+cartographie!N21</f>
        <v>0</v>
      </c>
      <c r="C89" s="574" t="e">
        <f t="shared" si="20"/>
        <v>#DIV/0!</v>
      </c>
      <c r="D89" s="575">
        <f t="shared" si="19"/>
        <v>0</v>
      </c>
      <c r="E89" s="576" t="e">
        <f t="shared" si="21"/>
        <v>#DIV/0!</v>
      </c>
      <c r="F89" s="575">
        <f>formation!B28</f>
        <v>0</v>
      </c>
      <c r="G89" s="575" t="e">
        <f t="shared" si="22"/>
        <v>#DIV/0!</v>
      </c>
      <c r="H89" s="626"/>
      <c r="I89" s="626"/>
    </row>
    <row r="90" spans="1:9" ht="12.75" customHeight="1" x14ac:dyDescent="0.2">
      <c r="A90" s="572" t="s">
        <v>272</v>
      </c>
      <c r="B90" s="573">
        <f>cartographie!Q17+cartographie!Q18+cartographie!Q19+cartographie!Q21</f>
        <v>0</v>
      </c>
      <c r="C90" s="574" t="e">
        <f t="shared" si="20"/>
        <v>#DIV/0!</v>
      </c>
      <c r="D90" s="575">
        <f t="shared" si="19"/>
        <v>0</v>
      </c>
      <c r="E90" s="576" t="e">
        <f t="shared" si="21"/>
        <v>#DIV/0!</v>
      </c>
      <c r="F90" s="575">
        <f>formation!D28</f>
        <v>0</v>
      </c>
      <c r="G90" s="575" t="e">
        <f t="shared" si="22"/>
        <v>#DIV/0!</v>
      </c>
      <c r="H90" s="626"/>
      <c r="I90" s="626"/>
    </row>
    <row r="91" spans="1:9" x14ac:dyDescent="0.2">
      <c r="A91" s="572" t="s">
        <v>275</v>
      </c>
      <c r="B91" s="573">
        <f>cartographie!T17+cartographie!T18+cartographie!T19+cartographie!T21</f>
        <v>0</v>
      </c>
      <c r="C91" s="574" t="e">
        <f t="shared" si="20"/>
        <v>#DIV/0!</v>
      </c>
      <c r="D91" s="575">
        <f t="shared" si="19"/>
        <v>0</v>
      </c>
      <c r="E91" s="576" t="e">
        <f t="shared" si="21"/>
        <v>#DIV/0!</v>
      </c>
      <c r="F91" s="634">
        <f>formation!F28</f>
        <v>0</v>
      </c>
      <c r="G91" s="575" t="e">
        <f t="shared" si="22"/>
        <v>#DIV/0!</v>
      </c>
      <c r="H91" s="626"/>
      <c r="I91" s="626"/>
    </row>
    <row r="92" spans="1:9" x14ac:dyDescent="0.2">
      <c r="A92" s="572" t="s">
        <v>202</v>
      </c>
      <c r="B92" s="573">
        <f>cartographie!W17+cartographie!W18+cartographie!W19+cartographie!W21+cartographie!Z17+cartographie!Z18+cartographie!Z19+cartographie!Z21+cartographie!AC17+cartographie!AC18+cartographie!AC19+cartographie!AC21</f>
        <v>0</v>
      </c>
      <c r="C92" s="574" t="e">
        <f t="shared" si="20"/>
        <v>#DIV/0!</v>
      </c>
      <c r="D92" s="657"/>
      <c r="E92" s="581"/>
      <c r="F92" s="581"/>
      <c r="G92" s="657"/>
      <c r="H92" s="626"/>
      <c r="I92" s="626"/>
    </row>
    <row r="93" spans="1:9" x14ac:dyDescent="0.2">
      <c r="A93" s="628" t="s">
        <v>203</v>
      </c>
      <c r="B93" s="577">
        <f>SUM(B85:B92)</f>
        <v>0</v>
      </c>
      <c r="C93" s="578" t="e">
        <f>SUM(C85:C92)</f>
        <v>#DIV/0!</v>
      </c>
      <c r="D93" s="579">
        <f>SUM(D85:D92)</f>
        <v>0</v>
      </c>
      <c r="E93" s="580" t="e">
        <f t="shared" si="21"/>
        <v>#DIV/0!</v>
      </c>
      <c r="F93" s="579">
        <f>SUM(F85:F92)</f>
        <v>0</v>
      </c>
      <c r="G93" s="579" t="e">
        <f t="shared" si="22"/>
        <v>#DIV/0!</v>
      </c>
      <c r="H93" s="626"/>
      <c r="I93" s="626"/>
    </row>
    <row r="94" spans="1:9" x14ac:dyDescent="0.2">
      <c r="A94" s="558"/>
    </row>
    <row r="95" spans="1:9" x14ac:dyDescent="0.2">
      <c r="A95" s="555"/>
      <c r="B95" s="566"/>
      <c r="H95" s="499"/>
    </row>
    <row r="115" spans="1:10" ht="37.5" customHeight="1" x14ac:dyDescent="0.2">
      <c r="A115" s="553" t="s">
        <v>194</v>
      </c>
      <c r="B115" s="553" t="s">
        <v>278</v>
      </c>
      <c r="C115" s="553" t="s">
        <v>284</v>
      </c>
      <c r="D115" s="553" t="s">
        <v>280</v>
      </c>
      <c r="E115" s="553" t="s">
        <v>281</v>
      </c>
      <c r="F115" s="553" t="s">
        <v>273</v>
      </c>
      <c r="G115" s="553" t="s">
        <v>272</v>
      </c>
      <c r="H115" s="553" t="s">
        <v>275</v>
      </c>
      <c r="I115" s="553" t="s">
        <v>223</v>
      </c>
      <c r="J115" s="553" t="s">
        <v>203</v>
      </c>
    </row>
    <row r="116" spans="1:10" x14ac:dyDescent="0.2">
      <c r="A116" s="722" t="s">
        <v>224</v>
      </c>
      <c r="B116" s="723">
        <f>cartographie!B17</f>
        <v>0</v>
      </c>
      <c r="C116" s="723">
        <f>cartographie!E17</f>
        <v>0</v>
      </c>
      <c r="D116" s="723">
        <f>cartographie!H17</f>
        <v>0</v>
      </c>
      <c r="E116" s="723">
        <f>cartographie!K17</f>
        <v>0</v>
      </c>
      <c r="F116" s="723">
        <f>cartographie!N17</f>
        <v>0</v>
      </c>
      <c r="G116" s="723">
        <f>cartographie!Q17</f>
        <v>0</v>
      </c>
      <c r="H116" s="723">
        <f>cartographie!T17</f>
        <v>0</v>
      </c>
      <c r="I116" s="723">
        <f>cartographie!Z17+cartographie!W17</f>
        <v>0</v>
      </c>
      <c r="J116" s="723">
        <f>SUM(B116:I116)</f>
        <v>0</v>
      </c>
    </row>
    <row r="117" spans="1:10" x14ac:dyDescent="0.2">
      <c r="A117" s="724" t="s">
        <v>197</v>
      </c>
      <c r="B117" s="725" t="e">
        <f>B116/$B$124</f>
        <v>#DIV/0!</v>
      </c>
      <c r="C117" s="725" t="e">
        <f>D116/$D$124</f>
        <v>#DIV/0!</v>
      </c>
      <c r="D117" s="725" t="e">
        <f>D116/$D$124</f>
        <v>#DIV/0!</v>
      </c>
      <c r="E117" s="725" t="e">
        <f>E116/$E$124</f>
        <v>#DIV/0!</v>
      </c>
      <c r="F117" s="725" t="e">
        <f>F116/$F$124</f>
        <v>#DIV/0!</v>
      </c>
      <c r="G117" s="725" t="e">
        <f>G116/$G$124</f>
        <v>#DIV/0!</v>
      </c>
      <c r="H117" s="725" t="e">
        <f>H116/$H$124</f>
        <v>#DIV/0!</v>
      </c>
      <c r="I117" s="725" t="e">
        <f>I116/$I$124</f>
        <v>#DIV/0!</v>
      </c>
      <c r="J117" s="725" t="e">
        <f>J116/$J$124</f>
        <v>#DIV/0!</v>
      </c>
    </row>
    <row r="118" spans="1:10" x14ac:dyDescent="0.2">
      <c r="A118" s="724" t="s">
        <v>13</v>
      </c>
      <c r="B118" s="726">
        <f>cartographie!B18</f>
        <v>0</v>
      </c>
      <c r="C118" s="726">
        <f>cartographie!E18</f>
        <v>0</v>
      </c>
      <c r="D118" s="726">
        <f>cartographie!H18</f>
        <v>0</v>
      </c>
      <c r="E118" s="726">
        <f>cartographie!K18</f>
        <v>0</v>
      </c>
      <c r="F118" s="726">
        <f>cartographie!N18</f>
        <v>0</v>
      </c>
      <c r="G118" s="726">
        <f>cartographie!Q18</f>
        <v>0</v>
      </c>
      <c r="H118" s="726">
        <f>cartographie!T18</f>
        <v>0</v>
      </c>
      <c r="I118" s="726">
        <f>cartographie!W18+cartographie!Z18+cartographie!AC18</f>
        <v>0</v>
      </c>
      <c r="J118" s="726">
        <f>SUM(B118:I118)</f>
        <v>0</v>
      </c>
    </row>
    <row r="119" spans="1:10" x14ac:dyDescent="0.2">
      <c r="A119" s="724" t="s">
        <v>197</v>
      </c>
      <c r="B119" s="725" t="e">
        <f>B118/$B$124</f>
        <v>#DIV/0!</v>
      </c>
      <c r="C119" s="725" t="e">
        <f>C118/$C$124</f>
        <v>#DIV/0!</v>
      </c>
      <c r="D119" s="725" t="e">
        <f>D118/$D$124</f>
        <v>#DIV/0!</v>
      </c>
      <c r="E119" s="725" t="e">
        <f>E118/$E$124</f>
        <v>#DIV/0!</v>
      </c>
      <c r="F119" s="725" t="e">
        <f>F118/$F$124</f>
        <v>#DIV/0!</v>
      </c>
      <c r="G119" s="725" t="e">
        <f>G118/$G$124</f>
        <v>#DIV/0!</v>
      </c>
      <c r="H119" s="725" t="e">
        <f>H118/$H$124</f>
        <v>#DIV/0!</v>
      </c>
      <c r="I119" s="725" t="e">
        <f>I118/$I$124</f>
        <v>#DIV/0!</v>
      </c>
      <c r="J119" s="725" t="e">
        <f>J118/$J$124</f>
        <v>#DIV/0!</v>
      </c>
    </row>
    <row r="120" spans="1:10" x14ac:dyDescent="0.2">
      <c r="A120" s="724" t="s">
        <v>225</v>
      </c>
      <c r="B120" s="726">
        <f>cartographie!B19</f>
        <v>0</v>
      </c>
      <c r="C120" s="726">
        <f>cartographie!E19</f>
        <v>0</v>
      </c>
      <c r="D120" s="726">
        <f>cartographie!H19</f>
        <v>0</v>
      </c>
      <c r="E120" s="726">
        <f>cartographie!K19</f>
        <v>0</v>
      </c>
      <c r="F120" s="726">
        <f>cartographie!N19</f>
        <v>0</v>
      </c>
      <c r="G120" s="726">
        <f>cartographie!Q19</f>
        <v>0</v>
      </c>
      <c r="H120" s="726">
        <f>cartographie!T19</f>
        <v>0</v>
      </c>
      <c r="I120" s="726">
        <f>cartographie!W19+cartographie!Z19+cartographie!AC19</f>
        <v>0</v>
      </c>
      <c r="J120" s="726">
        <f>SUM(B120:I120)</f>
        <v>0</v>
      </c>
    </row>
    <row r="121" spans="1:10" x14ac:dyDescent="0.2">
      <c r="A121" s="724" t="s">
        <v>197</v>
      </c>
      <c r="B121" s="725" t="e">
        <f>B120/$B$124</f>
        <v>#DIV/0!</v>
      </c>
      <c r="C121" s="725" t="e">
        <f>C120/$C$124</f>
        <v>#DIV/0!</v>
      </c>
      <c r="D121" s="725" t="e">
        <f>D120/$D$124</f>
        <v>#DIV/0!</v>
      </c>
      <c r="E121" s="725" t="e">
        <f>E120/$E$124</f>
        <v>#DIV/0!</v>
      </c>
      <c r="F121" s="725" t="e">
        <f>F120/$F$124</f>
        <v>#DIV/0!</v>
      </c>
      <c r="G121" s="725" t="e">
        <f>G120/$G$124</f>
        <v>#DIV/0!</v>
      </c>
      <c r="H121" s="725" t="e">
        <f>H120/$H$124</f>
        <v>#DIV/0!</v>
      </c>
      <c r="I121" s="725" t="e">
        <f>I120/$I$124</f>
        <v>#DIV/0!</v>
      </c>
      <c r="J121" s="725" t="e">
        <f>J120/$J$124</f>
        <v>#DIV/0!</v>
      </c>
    </row>
    <row r="122" spans="1:10" x14ac:dyDescent="0.2">
      <c r="A122" s="724" t="s">
        <v>253</v>
      </c>
      <c r="B122" s="726">
        <f>cartographie!B21</f>
        <v>0</v>
      </c>
      <c r="C122" s="726">
        <f>cartographie!E21</f>
        <v>0</v>
      </c>
      <c r="D122" s="726">
        <f>cartographie!H21</f>
        <v>0</v>
      </c>
      <c r="E122" s="726">
        <f>cartographie!K21</f>
        <v>0</v>
      </c>
      <c r="F122" s="726">
        <f>cartographie!N21</f>
        <v>0</v>
      </c>
      <c r="G122" s="726">
        <f>cartographie!Q21</f>
        <v>0</v>
      </c>
      <c r="H122" s="726">
        <f>cartographie!T21</f>
        <v>0</v>
      </c>
      <c r="I122" s="726">
        <f>cartographie!W21+cartographie!Z21+cartographie!AC21</f>
        <v>0</v>
      </c>
      <c r="J122" s="726">
        <f>SUM(B122:I122)</f>
        <v>0</v>
      </c>
    </row>
    <row r="123" spans="1:10" x14ac:dyDescent="0.2">
      <c r="A123" s="727" t="s">
        <v>197</v>
      </c>
      <c r="B123" s="728" t="e">
        <f>B122/$B$124</f>
        <v>#DIV/0!</v>
      </c>
      <c r="C123" s="728" t="e">
        <f>C122/$C$124</f>
        <v>#DIV/0!</v>
      </c>
      <c r="D123" s="728" t="e">
        <f>D122/$D$124</f>
        <v>#DIV/0!</v>
      </c>
      <c r="E123" s="728" t="e">
        <f>E122/$E$124</f>
        <v>#DIV/0!</v>
      </c>
      <c r="F123" s="728" t="e">
        <f>F122/$F$124</f>
        <v>#DIV/0!</v>
      </c>
      <c r="G123" s="728" t="e">
        <f>G122/$G$124</f>
        <v>#DIV/0!</v>
      </c>
      <c r="H123" s="728" t="e">
        <f>H122/$H$124</f>
        <v>#DIV/0!</v>
      </c>
      <c r="I123" s="728" t="e">
        <f>I122/$I$124</f>
        <v>#DIV/0!</v>
      </c>
      <c r="J123" s="728" t="e">
        <f>J122/$J$124</f>
        <v>#DIV/0!</v>
      </c>
    </row>
    <row r="124" spans="1:10" x14ac:dyDescent="0.2">
      <c r="A124" s="582" t="s">
        <v>203</v>
      </c>
      <c r="B124" s="559">
        <f>B116+B118+B120+B122</f>
        <v>0</v>
      </c>
      <c r="C124" s="559">
        <f t="shared" ref="C124:J124" si="23">C116+C118+C120+C122</f>
        <v>0</v>
      </c>
      <c r="D124" s="559">
        <f t="shared" si="23"/>
        <v>0</v>
      </c>
      <c r="E124" s="559">
        <f t="shared" si="23"/>
        <v>0</v>
      </c>
      <c r="F124" s="559">
        <f t="shared" si="23"/>
        <v>0</v>
      </c>
      <c r="G124" s="559">
        <f t="shared" si="23"/>
        <v>0</v>
      </c>
      <c r="H124" s="559">
        <f t="shared" si="23"/>
        <v>0</v>
      </c>
      <c r="I124" s="559">
        <f t="shared" si="23"/>
        <v>0</v>
      </c>
      <c r="J124" s="559">
        <f t="shared" si="23"/>
        <v>0</v>
      </c>
    </row>
    <row r="126" spans="1:10" x14ac:dyDescent="0.2">
      <c r="A126" s="583" t="s">
        <v>226</v>
      </c>
      <c r="B126" s="566">
        <f>B85</f>
        <v>0</v>
      </c>
      <c r="C126" s="566">
        <f>B86</f>
        <v>0</v>
      </c>
      <c r="D126" s="566">
        <f>B87</f>
        <v>0</v>
      </c>
      <c r="E126" s="566">
        <f>B88</f>
        <v>0</v>
      </c>
      <c r="F126" s="566">
        <f>B89</f>
        <v>0</v>
      </c>
      <c r="G126" s="566">
        <f>B90</f>
        <v>0</v>
      </c>
      <c r="H126" s="566">
        <f>B91</f>
        <v>0</v>
      </c>
      <c r="I126" s="566">
        <f>B92</f>
        <v>0</v>
      </c>
      <c r="J126" s="566">
        <f>B93</f>
        <v>0</v>
      </c>
    </row>
    <row r="127" spans="1:10" x14ac:dyDescent="0.2">
      <c r="B127" s="585" t="e">
        <f>B117+B119+B121+B123</f>
        <v>#DIV/0!</v>
      </c>
      <c r="C127" s="585" t="e">
        <f t="shared" ref="C127:J127" si="24">C117+C119+C121+C123</f>
        <v>#DIV/0!</v>
      </c>
      <c r="D127" s="585" t="e">
        <f t="shared" si="24"/>
        <v>#DIV/0!</v>
      </c>
      <c r="E127" s="585" t="e">
        <f t="shared" si="24"/>
        <v>#DIV/0!</v>
      </c>
      <c r="F127" s="585" t="e">
        <f t="shared" si="24"/>
        <v>#DIV/0!</v>
      </c>
      <c r="G127" s="585" t="e">
        <f t="shared" si="24"/>
        <v>#DIV/0!</v>
      </c>
      <c r="H127" s="585" t="e">
        <f t="shared" si="24"/>
        <v>#DIV/0!</v>
      </c>
      <c r="I127" s="585" t="e">
        <f t="shared" si="24"/>
        <v>#DIV/0!</v>
      </c>
      <c r="J127" s="585" t="e">
        <f t="shared" si="24"/>
        <v>#DIV/0!</v>
      </c>
    </row>
    <row r="129" spans="1:9" ht="76.5" x14ac:dyDescent="0.2">
      <c r="A129" s="557" t="s">
        <v>196</v>
      </c>
      <c r="B129" s="553" t="s">
        <v>227</v>
      </c>
      <c r="C129" s="553" t="s">
        <v>197</v>
      </c>
      <c r="D129" s="553" t="s">
        <v>209</v>
      </c>
      <c r="E129" s="553" t="s">
        <v>263</v>
      </c>
      <c r="F129" s="553" t="s">
        <v>201</v>
      </c>
      <c r="G129" s="553" t="s">
        <v>228</v>
      </c>
      <c r="H129" s="553" t="s">
        <v>295</v>
      </c>
      <c r="I129" s="553" t="s">
        <v>297</v>
      </c>
    </row>
    <row r="130" spans="1:9" x14ac:dyDescent="0.2">
      <c r="A130" s="729" t="s">
        <v>278</v>
      </c>
      <c r="B130" s="723">
        <f>-cartographie!B23</f>
        <v>0</v>
      </c>
      <c r="C130" s="730" t="e">
        <f>B130/$B$138</f>
        <v>#DIV/0!</v>
      </c>
      <c r="D130" s="731">
        <f>H60</f>
        <v>0</v>
      </c>
      <c r="E130" s="732" t="e">
        <f>B130/D130</f>
        <v>#DIV/0!</v>
      </c>
      <c r="F130" s="731">
        <f>H63</f>
        <v>0</v>
      </c>
      <c r="G130" s="732" t="e">
        <f>B130/F130</f>
        <v>#DIV/0!</v>
      </c>
      <c r="H130" s="723">
        <f>H69</f>
        <v>0</v>
      </c>
      <c r="I130" s="733" t="e">
        <f t="shared" ref="I130:I136" si="25">B130/H130</f>
        <v>#DIV/0!</v>
      </c>
    </row>
    <row r="131" spans="1:9" x14ac:dyDescent="0.2">
      <c r="A131" s="734" t="s">
        <v>284</v>
      </c>
      <c r="B131" s="726">
        <f>-cartographie!E23</f>
        <v>0</v>
      </c>
      <c r="C131" s="735" t="e">
        <f t="shared" ref="C131:C137" si="26">B131/$B$138</f>
        <v>#DIV/0!</v>
      </c>
      <c r="D131" s="736">
        <f>B60</f>
        <v>0</v>
      </c>
      <c r="E131" s="737" t="e">
        <f t="shared" ref="E131:E137" si="27">B131/D131</f>
        <v>#DIV/0!</v>
      </c>
      <c r="F131" s="736">
        <f>B63</f>
        <v>0</v>
      </c>
      <c r="G131" s="737" t="e">
        <f t="shared" ref="G131:G136" si="28">B131/F131</f>
        <v>#DIV/0!</v>
      </c>
      <c r="H131" s="726">
        <f>B69</f>
        <v>0</v>
      </c>
      <c r="I131" s="738" t="e">
        <f t="shared" si="25"/>
        <v>#DIV/0!</v>
      </c>
    </row>
    <row r="132" spans="1:9" x14ac:dyDescent="0.2">
      <c r="A132" s="734" t="s">
        <v>280</v>
      </c>
      <c r="B132" s="726">
        <f>-cartographie!H23</f>
        <v>0</v>
      </c>
      <c r="C132" s="735" t="e">
        <f t="shared" si="26"/>
        <v>#DIV/0!</v>
      </c>
      <c r="D132" s="736">
        <f>C60</f>
        <v>0</v>
      </c>
      <c r="E132" s="737" t="e">
        <f t="shared" si="27"/>
        <v>#DIV/0!</v>
      </c>
      <c r="F132" s="736">
        <f>C63</f>
        <v>0</v>
      </c>
      <c r="G132" s="737" t="e">
        <f t="shared" si="28"/>
        <v>#DIV/0!</v>
      </c>
      <c r="H132" s="726">
        <f>C69</f>
        <v>0</v>
      </c>
      <c r="I132" s="738" t="e">
        <f t="shared" si="25"/>
        <v>#DIV/0!</v>
      </c>
    </row>
    <row r="133" spans="1:9" x14ac:dyDescent="0.2">
      <c r="A133" s="734" t="s">
        <v>281</v>
      </c>
      <c r="B133" s="726">
        <f>-cartographie!K23</f>
        <v>0</v>
      </c>
      <c r="C133" s="735" t="e">
        <f t="shared" si="26"/>
        <v>#DIV/0!</v>
      </c>
      <c r="D133" s="736">
        <f>D60</f>
        <v>0</v>
      </c>
      <c r="E133" s="737" t="e">
        <f t="shared" si="27"/>
        <v>#DIV/0!</v>
      </c>
      <c r="F133" s="736">
        <f>D63</f>
        <v>0</v>
      </c>
      <c r="G133" s="737" t="e">
        <f t="shared" si="28"/>
        <v>#DIV/0!</v>
      </c>
      <c r="H133" s="726">
        <f>D69</f>
        <v>0</v>
      </c>
      <c r="I133" s="738" t="e">
        <f t="shared" si="25"/>
        <v>#DIV/0!</v>
      </c>
    </row>
    <row r="134" spans="1:9" x14ac:dyDescent="0.2">
      <c r="A134" s="734" t="s">
        <v>273</v>
      </c>
      <c r="B134" s="726">
        <f>-cartographie!N23</f>
        <v>0</v>
      </c>
      <c r="C134" s="735" t="e">
        <f t="shared" si="26"/>
        <v>#DIV/0!</v>
      </c>
      <c r="D134" s="736">
        <f>E60</f>
        <v>0</v>
      </c>
      <c r="E134" s="737" t="e">
        <f t="shared" si="27"/>
        <v>#DIV/0!</v>
      </c>
      <c r="F134" s="736">
        <f>E63</f>
        <v>0</v>
      </c>
      <c r="G134" s="737" t="e">
        <f t="shared" si="28"/>
        <v>#DIV/0!</v>
      </c>
      <c r="H134" s="726">
        <f>E69</f>
        <v>0</v>
      </c>
      <c r="I134" s="738" t="e">
        <f t="shared" si="25"/>
        <v>#DIV/0!</v>
      </c>
    </row>
    <row r="135" spans="1:9" ht="12.75" customHeight="1" x14ac:dyDescent="0.2">
      <c r="A135" s="734" t="s">
        <v>272</v>
      </c>
      <c r="B135" s="726">
        <f>-cartographie!Q23</f>
        <v>0</v>
      </c>
      <c r="C135" s="735" t="e">
        <f t="shared" si="26"/>
        <v>#DIV/0!</v>
      </c>
      <c r="D135" s="736">
        <f>F60</f>
        <v>0</v>
      </c>
      <c r="E135" s="737" t="e">
        <f t="shared" si="27"/>
        <v>#DIV/0!</v>
      </c>
      <c r="F135" s="736">
        <f>F63</f>
        <v>0</v>
      </c>
      <c r="G135" s="737" t="e">
        <f t="shared" si="28"/>
        <v>#DIV/0!</v>
      </c>
      <c r="H135" s="726">
        <f>F69</f>
        <v>0</v>
      </c>
      <c r="I135" s="738" t="e">
        <f t="shared" si="25"/>
        <v>#DIV/0!</v>
      </c>
    </row>
    <row r="136" spans="1:9" x14ac:dyDescent="0.2">
      <c r="A136" s="734" t="s">
        <v>275</v>
      </c>
      <c r="B136" s="726">
        <f>-cartographie!T23</f>
        <v>0</v>
      </c>
      <c r="C136" s="735" t="e">
        <f t="shared" si="26"/>
        <v>#DIV/0!</v>
      </c>
      <c r="D136" s="736">
        <f>G60</f>
        <v>0</v>
      </c>
      <c r="E136" s="737" t="e">
        <f t="shared" si="27"/>
        <v>#DIV/0!</v>
      </c>
      <c r="F136" s="736">
        <f>G63</f>
        <v>0</v>
      </c>
      <c r="G136" s="737" t="e">
        <f t="shared" si="28"/>
        <v>#DIV/0!</v>
      </c>
      <c r="H136" s="726">
        <f>G69</f>
        <v>0</v>
      </c>
      <c r="I136" s="738" t="e">
        <f t="shared" si="25"/>
        <v>#DIV/0!</v>
      </c>
    </row>
    <row r="137" spans="1:9" x14ac:dyDescent="0.2">
      <c r="A137" s="739" t="s">
        <v>202</v>
      </c>
      <c r="B137" s="740">
        <f>-cartographie!W23-cartographie!Z23-cartographie!AC23</f>
        <v>0</v>
      </c>
      <c r="C137" s="741" t="e">
        <f t="shared" si="26"/>
        <v>#DIV/0!</v>
      </c>
      <c r="D137" s="742"/>
      <c r="E137" s="743" t="e">
        <f t="shared" si="27"/>
        <v>#DIV/0!</v>
      </c>
      <c r="F137" s="727"/>
      <c r="G137" s="727"/>
      <c r="H137" s="727"/>
      <c r="I137" s="744"/>
    </row>
    <row r="138" spans="1:9" x14ac:dyDescent="0.2">
      <c r="A138" s="629" t="s">
        <v>203</v>
      </c>
      <c r="B138" s="630">
        <f>SUM(B130:B137)</f>
        <v>0</v>
      </c>
      <c r="C138" s="631" t="e">
        <f>SUM(C130:C137)</f>
        <v>#DIV/0!</v>
      </c>
      <c r="D138" s="632">
        <f>SUM(D130:D137)</f>
        <v>0</v>
      </c>
      <c r="E138" s="633" t="e">
        <f>B138/D138</f>
        <v>#DIV/0!</v>
      </c>
      <c r="F138" s="632">
        <f>SUM(F130:F137)</f>
        <v>0</v>
      </c>
      <c r="G138" s="633" t="e">
        <f>B138/F138</f>
        <v>#DIV/0!</v>
      </c>
      <c r="H138" s="633">
        <f>SUM(H130:H137)</f>
        <v>0</v>
      </c>
      <c r="I138" s="658" t="e">
        <f>B138/H138</f>
        <v>#DIV/0!</v>
      </c>
    </row>
    <row r="142" spans="1:9" ht="25.5" x14ac:dyDescent="0.2">
      <c r="A142" s="627" t="s">
        <v>252</v>
      </c>
      <c r="B142" s="553" t="s">
        <v>251</v>
      </c>
      <c r="C142" s="553" t="s">
        <v>261</v>
      </c>
      <c r="D142" s="553" t="s">
        <v>262</v>
      </c>
    </row>
    <row r="143" spans="1:9" ht="25.5" customHeight="1" x14ac:dyDescent="0.2">
      <c r="A143" s="745" t="s">
        <v>209</v>
      </c>
      <c r="B143" s="746"/>
      <c r="C143" s="747"/>
      <c r="D143" s="747"/>
    </row>
    <row r="144" spans="1:9" x14ac:dyDescent="0.2">
      <c r="A144" s="748" t="s">
        <v>201</v>
      </c>
      <c r="B144" s="749"/>
      <c r="C144" s="750"/>
      <c r="D144" s="750"/>
    </row>
    <row r="145" spans="1:4" x14ac:dyDescent="0.2">
      <c r="A145" s="748" t="s">
        <v>221</v>
      </c>
      <c r="B145" s="749"/>
      <c r="C145" s="750"/>
      <c r="D145" s="750"/>
    </row>
    <row r="146" spans="1:4" ht="25.5" x14ac:dyDescent="0.2">
      <c r="A146" s="748" t="s">
        <v>219</v>
      </c>
      <c r="B146" s="749"/>
      <c r="C146" s="750"/>
      <c r="D146" s="750"/>
    </row>
    <row r="147" spans="1:4" x14ac:dyDescent="0.2">
      <c r="A147" s="748" t="s">
        <v>211</v>
      </c>
      <c r="B147" s="749"/>
      <c r="C147" s="750"/>
      <c r="D147" s="750"/>
    </row>
    <row r="148" spans="1:4" ht="12.75" customHeight="1" x14ac:dyDescent="0.2">
      <c r="A148" s="748" t="s">
        <v>216</v>
      </c>
      <c r="B148" s="749"/>
      <c r="C148" s="750"/>
      <c r="D148" s="750"/>
    </row>
    <row r="149" spans="1:4" ht="12.75" customHeight="1" x14ac:dyDescent="0.2">
      <c r="A149" s="748" t="s">
        <v>369</v>
      </c>
      <c r="B149" s="749"/>
      <c r="C149" s="750"/>
      <c r="D149" s="750"/>
    </row>
    <row r="150" spans="1:4" ht="12.75" customHeight="1" x14ac:dyDescent="0.2">
      <c r="A150" s="712" t="s">
        <v>214</v>
      </c>
      <c r="B150" s="749"/>
      <c r="C150" s="750"/>
      <c r="D150" s="750"/>
    </row>
    <row r="151" spans="1:4" ht="12.75" customHeight="1" x14ac:dyDescent="0.2">
      <c r="A151" s="751" t="s">
        <v>256</v>
      </c>
      <c r="B151" s="752"/>
      <c r="C151" s="753"/>
      <c r="D151" s="753"/>
    </row>
    <row r="152" spans="1:4" ht="12.75" customHeight="1" x14ac:dyDescent="0.2">
      <c r="A152" s="751" t="s">
        <v>370</v>
      </c>
      <c r="B152" s="752"/>
      <c r="C152" s="753"/>
      <c r="D152" s="753"/>
    </row>
    <row r="153" spans="1:4" ht="12.75" customHeight="1" x14ac:dyDescent="0.2">
      <c r="A153" s="751" t="s">
        <v>254</v>
      </c>
      <c r="B153" s="752"/>
      <c r="C153" s="753"/>
      <c r="D153" s="753"/>
    </row>
    <row r="154" spans="1:4" ht="12.75" customHeight="1" x14ac:dyDescent="0.2">
      <c r="A154" s="751" t="s">
        <v>371</v>
      </c>
      <c r="B154" s="752"/>
      <c r="C154" s="753"/>
      <c r="D154" s="753"/>
    </row>
    <row r="155" spans="1:4" ht="12.75" customHeight="1" x14ac:dyDescent="0.2">
      <c r="A155" s="751" t="s">
        <v>255</v>
      </c>
      <c r="B155" s="752"/>
      <c r="C155" s="753"/>
      <c r="D155" s="753"/>
    </row>
    <row r="156" spans="1:4" ht="12.75" customHeight="1" x14ac:dyDescent="0.2">
      <c r="A156" s="751" t="s">
        <v>264</v>
      </c>
      <c r="B156" s="752"/>
      <c r="C156" s="753"/>
      <c r="D156" s="753"/>
    </row>
    <row r="157" spans="1:4" ht="12.75" customHeight="1" x14ac:dyDescent="0.2">
      <c r="A157" s="748" t="s">
        <v>257</v>
      </c>
      <c r="B157" s="749"/>
      <c r="C157" s="750"/>
      <c r="D157" s="750"/>
    </row>
    <row r="158" spans="1:4" x14ac:dyDescent="0.2">
      <c r="A158" s="754" t="s">
        <v>258</v>
      </c>
      <c r="B158" s="749"/>
      <c r="C158" s="750"/>
      <c r="D158" s="750"/>
    </row>
    <row r="159" spans="1:4" x14ac:dyDescent="0.2">
      <c r="A159" s="754" t="s">
        <v>372</v>
      </c>
      <c r="B159" s="749"/>
      <c r="C159" s="750"/>
      <c r="D159" s="750"/>
    </row>
    <row r="160" spans="1:4" x14ac:dyDescent="0.2">
      <c r="A160" s="754" t="s">
        <v>259</v>
      </c>
      <c r="B160" s="749"/>
      <c r="C160" s="750"/>
      <c r="D160" s="750"/>
    </row>
    <row r="161" spans="1:9" x14ac:dyDescent="0.2">
      <c r="A161" s="754" t="s">
        <v>260</v>
      </c>
      <c r="B161" s="749"/>
      <c r="C161" s="750"/>
      <c r="D161" s="750"/>
    </row>
    <row r="162" spans="1:9" ht="12.75" customHeight="1" x14ac:dyDescent="0.2">
      <c r="A162" s="754" t="s">
        <v>222</v>
      </c>
      <c r="B162" s="755"/>
      <c r="C162" s="750"/>
      <c r="D162" s="750"/>
    </row>
    <row r="163" spans="1:9" x14ac:dyDescent="0.2">
      <c r="A163" s="756" t="s">
        <v>265</v>
      </c>
      <c r="B163" s="757"/>
      <c r="C163" s="757"/>
      <c r="D163" s="757"/>
    </row>
    <row r="164" spans="1:9" ht="25.5" x14ac:dyDescent="0.2">
      <c r="A164" s="758" t="s">
        <v>266</v>
      </c>
      <c r="B164" s="759"/>
      <c r="C164" s="759"/>
      <c r="D164" s="759"/>
    </row>
    <row r="167" spans="1:9" x14ac:dyDescent="0.2">
      <c r="A167" s="627" t="s">
        <v>252</v>
      </c>
      <c r="B167" s="553" t="s">
        <v>278</v>
      </c>
      <c r="C167" s="553" t="s">
        <v>284</v>
      </c>
      <c r="D167" s="553" t="s">
        <v>280</v>
      </c>
      <c r="E167" s="553" t="s">
        <v>281</v>
      </c>
      <c r="F167" s="553" t="s">
        <v>273</v>
      </c>
      <c r="G167" s="553" t="s">
        <v>272</v>
      </c>
      <c r="H167" s="553" t="s">
        <v>275</v>
      </c>
      <c r="I167" s="784" t="s">
        <v>298</v>
      </c>
    </row>
    <row r="168" spans="1:9" x14ac:dyDescent="0.2">
      <c r="A168" s="760" t="s">
        <v>201</v>
      </c>
      <c r="B168" s="761">
        <f>H63</f>
        <v>0</v>
      </c>
      <c r="C168" s="761">
        <f t="shared" ref="C168:H168" si="29">B63</f>
        <v>0</v>
      </c>
      <c r="D168" s="761">
        <f t="shared" si="29"/>
        <v>0</v>
      </c>
      <c r="E168" s="761">
        <f t="shared" si="29"/>
        <v>0</v>
      </c>
      <c r="F168" s="761">
        <f t="shared" si="29"/>
        <v>0</v>
      </c>
      <c r="G168" s="761">
        <f t="shared" si="29"/>
        <v>0</v>
      </c>
      <c r="H168" s="761">
        <f t="shared" si="29"/>
        <v>0</v>
      </c>
      <c r="I168" s="761">
        <f>SUM(B168:H168)</f>
        <v>0</v>
      </c>
    </row>
    <row r="169" spans="1:9" ht="12.75" customHeight="1" x14ac:dyDescent="0.2">
      <c r="A169" s="748" t="s">
        <v>216</v>
      </c>
      <c r="B169" s="762" t="e">
        <f>H70</f>
        <v>#DIV/0!</v>
      </c>
      <c r="C169" s="762" t="e">
        <f t="shared" ref="C169:H169" si="30">B70</f>
        <v>#DIV/0!</v>
      </c>
      <c r="D169" s="762" t="e">
        <f t="shared" si="30"/>
        <v>#DIV/0!</v>
      </c>
      <c r="E169" s="762" t="e">
        <f t="shared" si="30"/>
        <v>#DIV/0!</v>
      </c>
      <c r="F169" s="762" t="e">
        <f t="shared" si="30"/>
        <v>#DIV/0!</v>
      </c>
      <c r="G169" s="762" t="e">
        <f t="shared" si="30"/>
        <v>#DIV/0!</v>
      </c>
      <c r="H169" s="762" t="e">
        <f t="shared" si="30"/>
        <v>#DIV/0!</v>
      </c>
      <c r="I169" s="762" t="e">
        <f>I70</f>
        <v>#DIV/0!</v>
      </c>
    </row>
    <row r="170" spans="1:9" ht="12.75" customHeight="1" x14ac:dyDescent="0.2">
      <c r="A170" s="748" t="s">
        <v>267</v>
      </c>
      <c r="B170" s="763" t="e">
        <f>H73</f>
        <v>#DIV/0!</v>
      </c>
      <c r="C170" s="763" t="e">
        <f t="shared" ref="C170:H170" si="31">B73</f>
        <v>#DIV/0!</v>
      </c>
      <c r="D170" s="763" t="e">
        <f t="shared" si="31"/>
        <v>#DIV/0!</v>
      </c>
      <c r="E170" s="763" t="e">
        <f t="shared" si="31"/>
        <v>#DIV/0!</v>
      </c>
      <c r="F170" s="763" t="e">
        <f t="shared" si="31"/>
        <v>#DIV/0!</v>
      </c>
      <c r="G170" s="763" t="e">
        <f t="shared" si="31"/>
        <v>#DIV/0!</v>
      </c>
      <c r="H170" s="763" t="e">
        <f t="shared" si="31"/>
        <v>#DIV/0!</v>
      </c>
      <c r="I170" s="763" t="e">
        <f>I73</f>
        <v>#DIV/0!</v>
      </c>
    </row>
    <row r="171" spans="1:9" ht="12.75" customHeight="1" x14ac:dyDescent="0.2">
      <c r="A171" s="715" t="s">
        <v>214</v>
      </c>
      <c r="B171" s="764" t="e">
        <f>H77</f>
        <v>#DIV/0!</v>
      </c>
      <c r="C171" s="764" t="e">
        <f t="shared" ref="C171:H171" si="32">B77</f>
        <v>#DIV/0!</v>
      </c>
      <c r="D171" s="764" t="e">
        <f t="shared" si="32"/>
        <v>#DIV/0!</v>
      </c>
      <c r="E171" s="764" t="e">
        <f t="shared" si="32"/>
        <v>#DIV/0!</v>
      </c>
      <c r="F171" s="764" t="e">
        <f t="shared" si="32"/>
        <v>#DIV/0!</v>
      </c>
      <c r="G171" s="764" t="e">
        <f t="shared" si="32"/>
        <v>#DIV/0!</v>
      </c>
      <c r="H171" s="764" t="e">
        <f t="shared" si="32"/>
        <v>#DIV/0!</v>
      </c>
      <c r="I171" s="764" t="e">
        <f>I77</f>
        <v>#DIV/0!</v>
      </c>
    </row>
    <row r="172" spans="1:9" ht="25.5" x14ac:dyDescent="0.2">
      <c r="A172" s="748" t="s">
        <v>264</v>
      </c>
      <c r="B172" s="765" t="e">
        <f>E33</f>
        <v>#DIV/0!</v>
      </c>
      <c r="C172" s="765" t="e">
        <f>E34</f>
        <v>#DIV/0!</v>
      </c>
      <c r="D172" s="765" t="e">
        <f>E35</f>
        <v>#DIV/0!</v>
      </c>
      <c r="E172" s="765" t="e">
        <f>E36</f>
        <v>#DIV/0!</v>
      </c>
      <c r="F172" s="765" t="e">
        <f>E37</f>
        <v>#DIV/0!</v>
      </c>
      <c r="G172" s="765" t="e">
        <f>E38</f>
        <v>#DIV/0!</v>
      </c>
      <c r="H172" s="765" t="e">
        <f>E39</f>
        <v>#DIV/0!</v>
      </c>
      <c r="I172" s="765" t="e">
        <f>E41</f>
        <v>#DIV/0!</v>
      </c>
    </row>
    <row r="173" spans="1:9" x14ac:dyDescent="0.2">
      <c r="A173" s="754" t="s">
        <v>222</v>
      </c>
      <c r="B173" s="765" t="e">
        <f>E85</f>
        <v>#DIV/0!</v>
      </c>
      <c r="C173" s="765" t="e">
        <f>E86</f>
        <v>#DIV/0!</v>
      </c>
      <c r="D173" s="765" t="e">
        <f>E87</f>
        <v>#DIV/0!</v>
      </c>
      <c r="E173" s="765" t="e">
        <f>E88</f>
        <v>#DIV/0!</v>
      </c>
      <c r="F173" s="765" t="e">
        <f>E89</f>
        <v>#DIV/0!</v>
      </c>
      <c r="G173" s="765" t="e">
        <f>E90</f>
        <v>#DIV/0!</v>
      </c>
      <c r="H173" s="765" t="e">
        <f>E91</f>
        <v>#DIV/0!</v>
      </c>
      <c r="I173" s="766" t="e">
        <f>E93</f>
        <v>#DIV/0!</v>
      </c>
    </row>
    <row r="174" spans="1:9" x14ac:dyDescent="0.2">
      <c r="A174" s="754" t="s">
        <v>265</v>
      </c>
      <c r="B174" s="765" t="e">
        <f>G130</f>
        <v>#DIV/0!</v>
      </c>
      <c r="C174" s="765" t="e">
        <f>G131</f>
        <v>#DIV/0!</v>
      </c>
      <c r="D174" s="765" t="e">
        <f>G132</f>
        <v>#DIV/0!</v>
      </c>
      <c r="E174" s="765" t="e">
        <f>G133</f>
        <v>#DIV/0!</v>
      </c>
      <c r="F174" s="765" t="e">
        <f>G134</f>
        <v>#DIV/0!</v>
      </c>
      <c r="G174" s="765" t="e">
        <f>G135</f>
        <v>#DIV/0!</v>
      </c>
      <c r="H174" s="765" t="e">
        <f>E91</f>
        <v>#DIV/0!</v>
      </c>
      <c r="I174" s="765" t="e">
        <f>G138</f>
        <v>#DIV/0!</v>
      </c>
    </row>
    <row r="175" spans="1:9" ht="25.5" x14ac:dyDescent="0.2">
      <c r="A175" s="767" t="s">
        <v>266</v>
      </c>
      <c r="B175" s="768" t="e">
        <f>I130</f>
        <v>#DIV/0!</v>
      </c>
      <c r="C175" s="768" t="e">
        <f>I131</f>
        <v>#DIV/0!</v>
      </c>
      <c r="D175" s="768" t="e">
        <f>I132</f>
        <v>#DIV/0!</v>
      </c>
      <c r="E175" s="768" t="e">
        <f>I133</f>
        <v>#DIV/0!</v>
      </c>
      <c r="F175" s="768" t="e">
        <f>I134</f>
        <v>#DIV/0!</v>
      </c>
      <c r="G175" s="768" t="e">
        <f>I135</f>
        <v>#DIV/0!</v>
      </c>
      <c r="H175" s="768" t="e">
        <f>I136</f>
        <v>#DIV/0!</v>
      </c>
      <c r="I175" s="768" t="e">
        <f>I138</f>
        <v>#DIV/0!</v>
      </c>
    </row>
    <row r="176" spans="1:9" x14ac:dyDescent="0.2">
      <c r="B176" s="656" t="e">
        <f>B173/100</f>
        <v>#DIV/0!</v>
      </c>
      <c r="C176" s="656" t="e">
        <f t="shared" ref="C176:H176" si="33">C173/100</f>
        <v>#DIV/0!</v>
      </c>
      <c r="D176" s="656" t="e">
        <f t="shared" si="33"/>
        <v>#DIV/0!</v>
      </c>
      <c r="E176" s="656" t="e">
        <f t="shared" si="33"/>
        <v>#DIV/0!</v>
      </c>
      <c r="F176" s="656" t="e">
        <f t="shared" si="33"/>
        <v>#DIV/0!</v>
      </c>
      <c r="G176" s="656" t="e">
        <f t="shared" si="33"/>
        <v>#DIV/0!</v>
      </c>
      <c r="H176" s="656" t="e">
        <f t="shared" si="33"/>
        <v>#DIV/0!</v>
      </c>
    </row>
  </sheetData>
  <phoneticPr fontId="49" type="noConversion"/>
  <pageMargins left="0.75" right="0.75" top="1" bottom="1" header="0.4921259845" footer="0.4921259845"/>
  <pageSetup paperSize="9" orientation="portrait" horizontalDpi="0" verticalDpi="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  <pageSetUpPr fitToPage="1"/>
  </sheetPr>
  <dimension ref="A1:E67"/>
  <sheetViews>
    <sheetView zoomScale="90" zoomScaleNormal="90" workbookViewId="0">
      <selection sqref="A1:A2"/>
    </sheetView>
  </sheetViews>
  <sheetFormatPr baseColWidth="10" defaultColWidth="11.42578125" defaultRowHeight="12.75" x14ac:dyDescent="0.2"/>
  <cols>
    <col min="1" max="1" width="40.140625" customWidth="1"/>
    <col min="2" max="3" width="8.7109375" customWidth="1"/>
    <col min="4" max="5" width="8.7109375" style="276" customWidth="1"/>
    <col min="6" max="6" width="2" customWidth="1"/>
    <col min="7" max="8" width="8.7109375" customWidth="1"/>
    <col min="9" max="9" width="1.85546875" customWidth="1"/>
    <col min="10" max="11" width="8.7109375" customWidth="1"/>
    <col min="12" max="12" width="2.140625" customWidth="1"/>
    <col min="13" max="14" width="8.7109375" customWidth="1"/>
  </cols>
  <sheetData>
    <row r="1" spans="1:5" ht="12.75" customHeight="1" x14ac:dyDescent="0.2">
      <c r="A1" s="1552" t="s">
        <v>424</v>
      </c>
      <c r="B1" s="1548"/>
      <c r="C1" s="1549"/>
      <c r="D1" s="1489" t="s">
        <v>292</v>
      </c>
      <c r="E1" s="1648"/>
    </row>
    <row r="2" spans="1:5" ht="48.75" customHeight="1" thickBot="1" x14ac:dyDescent="0.25">
      <c r="A2" s="1553"/>
      <c r="B2" s="1550"/>
      <c r="C2" s="1551"/>
      <c r="D2" s="1491"/>
      <c r="E2" s="1649"/>
    </row>
    <row r="3" spans="1:5" x14ac:dyDescent="0.2">
      <c r="A3" s="144" t="s">
        <v>393</v>
      </c>
      <c r="B3" s="1756"/>
      <c r="C3" s="1603"/>
      <c r="D3" s="1493"/>
      <c r="E3" s="1607"/>
    </row>
    <row r="4" spans="1:5" x14ac:dyDescent="0.2">
      <c r="A4" s="145" t="s">
        <v>85</v>
      </c>
      <c r="B4" s="1497"/>
      <c r="C4" s="1498"/>
      <c r="D4" s="1495">
        <f>SUM(B4:C4)</f>
        <v>0</v>
      </c>
      <c r="E4" s="1604"/>
    </row>
    <row r="5" spans="1:5" x14ac:dyDescent="0.2">
      <c r="A5" s="145" t="s">
        <v>73</v>
      </c>
      <c r="B5" s="1600"/>
      <c r="C5" s="1601"/>
      <c r="D5" s="1495">
        <f>SUM(B5:C5)</f>
        <v>0</v>
      </c>
      <c r="E5" s="1604"/>
    </row>
    <row r="6" spans="1:5" ht="13.5" thickBot="1" x14ac:dyDescent="0.25">
      <c r="A6" s="146" t="s">
        <v>87</v>
      </c>
      <c r="B6" s="1471" t="e">
        <f>B5/B4</f>
        <v>#DIV/0!</v>
      </c>
      <c r="C6" s="1472"/>
      <c r="D6" s="1608" t="e">
        <f>D5/D4</f>
        <v>#DIV/0!</v>
      </c>
      <c r="E6" s="1609"/>
    </row>
    <row r="7" spans="1:5" ht="13.5" thickBot="1" x14ac:dyDescent="0.25">
      <c r="A7" s="251"/>
      <c r="B7" s="148" t="s">
        <v>34</v>
      </c>
      <c r="C7" s="149" t="s">
        <v>84</v>
      </c>
      <c r="D7" s="281" t="s">
        <v>34</v>
      </c>
      <c r="E7" s="285" t="s">
        <v>84</v>
      </c>
    </row>
    <row r="8" spans="1:5" x14ac:dyDescent="0.2">
      <c r="A8" s="98" t="s">
        <v>76</v>
      </c>
      <c r="B8" s="426"/>
      <c r="C8" s="427">
        <f>B8*192</f>
        <v>0</v>
      </c>
      <c r="D8" s="428">
        <f>SUM(B8)</f>
        <v>0</v>
      </c>
      <c r="E8" s="443">
        <f>SUM(C8)</f>
        <v>0</v>
      </c>
    </row>
    <row r="9" spans="1:5" x14ac:dyDescent="0.2">
      <c r="A9" s="99" t="s">
        <v>75</v>
      </c>
      <c r="B9" s="431"/>
      <c r="C9" s="317">
        <f>B9*192</f>
        <v>0</v>
      </c>
      <c r="D9" s="432">
        <f t="shared" ref="D9:E19" si="0">SUM(B9)</f>
        <v>0</v>
      </c>
      <c r="E9" s="444">
        <f t="shared" si="0"/>
        <v>0</v>
      </c>
    </row>
    <row r="10" spans="1:5" x14ac:dyDescent="0.2">
      <c r="A10" s="99" t="s">
        <v>77</v>
      </c>
      <c r="B10" s="431"/>
      <c r="C10" s="317">
        <f>B10*192</f>
        <v>0</v>
      </c>
      <c r="D10" s="432">
        <f t="shared" si="0"/>
        <v>0</v>
      </c>
      <c r="E10" s="444">
        <f t="shared" si="0"/>
        <v>0</v>
      </c>
    </row>
    <row r="11" spans="1:5" x14ac:dyDescent="0.2">
      <c r="A11" s="99" t="s">
        <v>78</v>
      </c>
      <c r="B11" s="431"/>
      <c r="C11" s="317">
        <f>B11*192</f>
        <v>0</v>
      </c>
      <c r="D11" s="432">
        <f t="shared" si="0"/>
        <v>0</v>
      </c>
      <c r="E11" s="444">
        <f t="shared" si="0"/>
        <v>0</v>
      </c>
    </row>
    <row r="12" spans="1:5" x14ac:dyDescent="0.2">
      <c r="A12" s="99" t="s">
        <v>79</v>
      </c>
      <c r="B12" s="431"/>
      <c r="C12" s="317">
        <f>B12*384</f>
        <v>0</v>
      </c>
      <c r="D12" s="432">
        <f t="shared" si="0"/>
        <v>0</v>
      </c>
      <c r="E12" s="444">
        <f t="shared" si="0"/>
        <v>0</v>
      </c>
    </row>
    <row r="13" spans="1:5" x14ac:dyDescent="0.2">
      <c r="A13" s="172" t="s">
        <v>116</v>
      </c>
      <c r="B13" s="431"/>
      <c r="C13" s="317">
        <f>B13*384</f>
        <v>0</v>
      </c>
      <c r="D13" s="432">
        <f t="shared" si="0"/>
        <v>0</v>
      </c>
      <c r="E13" s="444">
        <f t="shared" si="0"/>
        <v>0</v>
      </c>
    </row>
    <row r="14" spans="1:5" x14ac:dyDescent="0.2">
      <c r="A14" s="99" t="s">
        <v>74</v>
      </c>
      <c r="B14" s="431"/>
      <c r="C14" s="317">
        <f>B14*96</f>
        <v>0</v>
      </c>
      <c r="D14" s="432">
        <f t="shared" si="0"/>
        <v>0</v>
      </c>
      <c r="E14" s="444">
        <f t="shared" si="0"/>
        <v>0</v>
      </c>
    </row>
    <row r="15" spans="1:5" x14ac:dyDescent="0.2">
      <c r="A15" s="99" t="s">
        <v>82</v>
      </c>
      <c r="B15" s="431"/>
      <c r="C15" s="317">
        <f>B15*192</f>
        <v>0</v>
      </c>
      <c r="D15" s="432">
        <f t="shared" si="0"/>
        <v>0</v>
      </c>
      <c r="E15" s="444">
        <f t="shared" si="0"/>
        <v>0</v>
      </c>
    </row>
    <row r="16" spans="1:5" x14ac:dyDescent="0.2">
      <c r="A16" s="99" t="s">
        <v>80</v>
      </c>
      <c r="B16" s="431"/>
      <c r="C16" s="317">
        <f>B16*200</f>
        <v>0</v>
      </c>
      <c r="D16" s="432">
        <f t="shared" si="0"/>
        <v>0</v>
      </c>
      <c r="E16" s="444">
        <f t="shared" si="0"/>
        <v>0</v>
      </c>
    </row>
    <row r="17" spans="1:5" x14ac:dyDescent="0.2">
      <c r="A17" s="99" t="s">
        <v>81</v>
      </c>
      <c r="B17" s="431"/>
      <c r="C17" s="317">
        <f>B17*192</f>
        <v>0</v>
      </c>
      <c r="D17" s="432">
        <f t="shared" si="0"/>
        <v>0</v>
      </c>
      <c r="E17" s="444">
        <f t="shared" si="0"/>
        <v>0</v>
      </c>
    </row>
    <row r="18" spans="1:5" x14ac:dyDescent="0.2">
      <c r="A18" s="99" t="s">
        <v>83</v>
      </c>
      <c r="B18" s="431"/>
      <c r="C18" s="317">
        <f>B18*64</f>
        <v>0</v>
      </c>
      <c r="D18" s="432">
        <f t="shared" si="0"/>
        <v>0</v>
      </c>
      <c r="E18" s="444">
        <f t="shared" si="0"/>
        <v>0</v>
      </c>
    </row>
    <row r="19" spans="1:5" ht="13.5" thickBot="1" x14ac:dyDescent="0.25">
      <c r="A19" s="154" t="s">
        <v>38</v>
      </c>
      <c r="B19" s="416">
        <f>SUM(B8:B18)</f>
        <v>0</v>
      </c>
      <c r="C19" s="417">
        <f>SUM(C8:C18)</f>
        <v>0</v>
      </c>
      <c r="D19" s="416">
        <f t="shared" si="0"/>
        <v>0</v>
      </c>
      <c r="E19" s="434">
        <f t="shared" si="0"/>
        <v>0</v>
      </c>
    </row>
    <row r="20" spans="1:5" ht="6" customHeight="1" thickBot="1" x14ac:dyDescent="0.25">
      <c r="A20" s="155"/>
      <c r="B20" s="156"/>
      <c r="C20" s="156"/>
      <c r="D20" s="156"/>
      <c r="E20" s="156"/>
    </row>
    <row r="21" spans="1:5" x14ac:dyDescent="0.2">
      <c r="A21" s="157" t="s">
        <v>123</v>
      </c>
      <c r="B21" s="1544">
        <v>0</v>
      </c>
      <c r="C21" s="1545"/>
      <c r="D21" s="1473">
        <f t="shared" ref="D21:D28" si="1">SUM(B21:C21)</f>
        <v>0</v>
      </c>
      <c r="E21" s="1605"/>
    </row>
    <row r="22" spans="1:5" x14ac:dyDescent="0.2">
      <c r="A22" s="172" t="s">
        <v>125</v>
      </c>
      <c r="B22" s="1456">
        <v>0</v>
      </c>
      <c r="C22" s="1457"/>
      <c r="D22" s="1479">
        <f t="shared" si="1"/>
        <v>0</v>
      </c>
      <c r="E22" s="1606"/>
    </row>
    <row r="23" spans="1:5" ht="25.5" x14ac:dyDescent="0.2">
      <c r="A23" s="172" t="s">
        <v>113</v>
      </c>
      <c r="B23" s="1456">
        <v>0</v>
      </c>
      <c r="C23" s="1457"/>
      <c r="D23" s="1479">
        <f t="shared" si="1"/>
        <v>0</v>
      </c>
      <c r="E23" s="1606"/>
    </row>
    <row r="24" spans="1:5" ht="25.5" x14ac:dyDescent="0.2">
      <c r="A24" s="172" t="s">
        <v>114</v>
      </c>
      <c r="B24" s="1456">
        <v>0</v>
      </c>
      <c r="C24" s="1457"/>
      <c r="D24" s="1479">
        <f t="shared" si="1"/>
        <v>0</v>
      </c>
      <c r="E24" s="1606"/>
    </row>
    <row r="25" spans="1:5" ht="25.5" x14ac:dyDescent="0.2">
      <c r="A25" s="172" t="s">
        <v>115</v>
      </c>
      <c r="B25" s="1456">
        <v>0</v>
      </c>
      <c r="C25" s="1457"/>
      <c r="D25" s="1479">
        <f t="shared" si="1"/>
        <v>0</v>
      </c>
      <c r="E25" s="1606"/>
    </row>
    <row r="26" spans="1:5" ht="25.5" x14ac:dyDescent="0.2">
      <c r="A26" s="100" t="s">
        <v>124</v>
      </c>
      <c r="B26" s="1456">
        <v>0</v>
      </c>
      <c r="C26" s="1457"/>
      <c r="D26" s="1479">
        <f t="shared" si="1"/>
        <v>0</v>
      </c>
      <c r="E26" s="1606"/>
    </row>
    <row r="27" spans="1:5" ht="25.5" x14ac:dyDescent="0.2">
      <c r="A27" s="172" t="s">
        <v>126</v>
      </c>
      <c r="B27" s="1456">
        <v>0</v>
      </c>
      <c r="C27" s="1457"/>
      <c r="D27" s="1479">
        <f t="shared" si="1"/>
        <v>0</v>
      </c>
      <c r="E27" s="1606"/>
    </row>
    <row r="28" spans="1:5" ht="13.5" thickBot="1" x14ac:dyDescent="0.25">
      <c r="A28" s="154" t="s">
        <v>72</v>
      </c>
      <c r="B28" s="1481">
        <f>SUM(B23:C27)</f>
        <v>0</v>
      </c>
      <c r="C28" s="1482"/>
      <c r="D28" s="1481">
        <f t="shared" si="1"/>
        <v>0</v>
      </c>
      <c r="E28" s="1610"/>
    </row>
    <row r="29" spans="1:5" ht="4.5" customHeight="1" thickBot="1" x14ac:dyDescent="0.25">
      <c r="A29" s="155"/>
      <c r="B29" s="156"/>
      <c r="C29" s="156"/>
      <c r="D29" s="156"/>
      <c r="E29" s="156"/>
    </row>
    <row r="30" spans="1:5" x14ac:dyDescent="0.2">
      <c r="A30" s="158" t="s">
        <v>88</v>
      </c>
      <c r="B30" s="1467" t="e">
        <f>B28/B4</f>
        <v>#DIV/0!</v>
      </c>
      <c r="C30" s="1468"/>
      <c r="D30" s="1611" t="e">
        <f>D28/D4</f>
        <v>#DIV/0!</v>
      </c>
      <c r="E30" s="1612"/>
    </row>
    <row r="31" spans="1:5" x14ac:dyDescent="0.2">
      <c r="A31" s="99" t="s">
        <v>89</v>
      </c>
      <c r="B31" s="1440">
        <v>0</v>
      </c>
      <c r="C31" s="1441"/>
      <c r="D31" s="1465">
        <v>0</v>
      </c>
      <c r="E31" s="1615"/>
    </row>
    <row r="32" spans="1:5" x14ac:dyDescent="0.2">
      <c r="A32" s="99" t="s">
        <v>92</v>
      </c>
      <c r="B32" s="1483">
        <v>0</v>
      </c>
      <c r="C32" s="1484"/>
      <c r="D32" s="1469">
        <v>0</v>
      </c>
      <c r="E32" s="1614"/>
    </row>
    <row r="33" spans="1:5" x14ac:dyDescent="0.2">
      <c r="A33" s="159" t="s">
        <v>108</v>
      </c>
      <c r="B33" s="1442" t="e">
        <f>(C19/B5)</f>
        <v>#DIV/0!</v>
      </c>
      <c r="C33" s="1443"/>
      <c r="D33" s="1475" t="e">
        <f>(E19/D5)</f>
        <v>#DIV/0!</v>
      </c>
      <c r="E33" s="1613"/>
    </row>
    <row r="34" spans="1:5" x14ac:dyDescent="0.2">
      <c r="A34" s="159" t="s">
        <v>90</v>
      </c>
      <c r="B34" s="1442" t="e">
        <f>C19/B28</f>
        <v>#DIV/0!</v>
      </c>
      <c r="C34" s="1443"/>
      <c r="D34" s="1475" t="e">
        <f>E19/D28</f>
        <v>#DIV/0!</v>
      </c>
      <c r="E34" s="1613"/>
    </row>
    <row r="35" spans="1:5" ht="13.5" thickBot="1" x14ac:dyDescent="0.25">
      <c r="A35" s="247" t="s">
        <v>91</v>
      </c>
      <c r="B35" s="1485" t="e">
        <f>(B28/B5)</f>
        <v>#DIV/0!</v>
      </c>
      <c r="C35" s="1486"/>
      <c r="D35" s="1454" t="e">
        <f>(D28/D5)</f>
        <v>#DIV/0!</v>
      </c>
      <c r="E35" s="1616"/>
    </row>
    <row r="36" spans="1:5" ht="6.75" customHeight="1" thickBot="1" x14ac:dyDescent="0.25">
      <c r="A36" s="161"/>
      <c r="B36" s="162"/>
      <c r="C36" s="162"/>
      <c r="D36" s="283"/>
      <c r="E36" s="283"/>
    </row>
    <row r="37" spans="1:5" ht="25.5" x14ac:dyDescent="0.2">
      <c r="A37" s="277" t="s">
        <v>411</v>
      </c>
      <c r="B37" s="1771"/>
      <c r="C37" s="1772"/>
      <c r="D37" s="1507">
        <f t="shared" ref="D37:D45" si="2">SUM(B37:C37)</f>
        <v>0</v>
      </c>
      <c r="E37" s="1508"/>
    </row>
    <row r="38" spans="1:5" ht="25.5" x14ac:dyDescent="0.2">
      <c r="A38" s="280" t="s">
        <v>412</v>
      </c>
      <c r="B38" s="1769"/>
      <c r="C38" s="1770"/>
      <c r="D38" s="1452">
        <f t="shared" si="2"/>
        <v>0</v>
      </c>
      <c r="E38" s="1453"/>
    </row>
    <row r="39" spans="1:5" ht="25.5" x14ac:dyDescent="0.2">
      <c r="A39" s="280" t="s">
        <v>413</v>
      </c>
      <c r="B39" s="1769"/>
      <c r="C39" s="1770"/>
      <c r="D39" s="1452">
        <f t="shared" si="2"/>
        <v>0</v>
      </c>
      <c r="E39" s="1453"/>
    </row>
    <row r="40" spans="1:5" x14ac:dyDescent="0.2">
      <c r="A40" s="104" t="s">
        <v>39</v>
      </c>
      <c r="B40" s="1450">
        <f>SUM(B37:C39)</f>
        <v>0</v>
      </c>
      <c r="C40" s="1451"/>
      <c r="D40" s="1462">
        <f t="shared" si="2"/>
        <v>0</v>
      </c>
      <c r="E40" s="1463"/>
    </row>
    <row r="41" spans="1:5" ht="25.5" x14ac:dyDescent="0.2">
      <c r="A41" s="280" t="s">
        <v>414</v>
      </c>
      <c r="B41" s="1769"/>
      <c r="C41" s="1770"/>
      <c r="D41" s="1452">
        <f t="shared" si="2"/>
        <v>0</v>
      </c>
      <c r="E41" s="1453"/>
    </row>
    <row r="42" spans="1:5" ht="25.5" x14ac:dyDescent="0.2">
      <c r="A42" s="280" t="s">
        <v>415</v>
      </c>
      <c r="B42" s="1769"/>
      <c r="C42" s="1770"/>
      <c r="D42" s="1452">
        <f t="shared" si="2"/>
        <v>0</v>
      </c>
      <c r="E42" s="1453"/>
    </row>
    <row r="43" spans="1:5" ht="25.5" x14ac:dyDescent="0.2">
      <c r="A43" s="280" t="s">
        <v>416</v>
      </c>
      <c r="B43" s="1769"/>
      <c r="C43" s="1770"/>
      <c r="D43" s="1452">
        <f t="shared" si="2"/>
        <v>0</v>
      </c>
      <c r="E43" s="1453"/>
    </row>
    <row r="44" spans="1:5" x14ac:dyDescent="0.2">
      <c r="A44" s="104" t="s">
        <v>40</v>
      </c>
      <c r="B44" s="1450">
        <f>SUM(B41:C43)</f>
        <v>0</v>
      </c>
      <c r="C44" s="1451"/>
      <c r="D44" s="1462">
        <f t="shared" si="2"/>
        <v>0</v>
      </c>
      <c r="E44" s="1463"/>
    </row>
    <row r="45" spans="1:5" ht="12.75" customHeight="1" thickBot="1" x14ac:dyDescent="0.25">
      <c r="A45" s="164" t="s">
        <v>99</v>
      </c>
      <c r="B45" s="1448">
        <f>B40+B44</f>
        <v>0</v>
      </c>
      <c r="C45" s="1449"/>
      <c r="D45" s="1448">
        <f t="shared" si="2"/>
        <v>0</v>
      </c>
      <c r="E45" s="1464"/>
    </row>
    <row r="46" spans="1:5" ht="5.25" customHeight="1" thickBot="1" x14ac:dyDescent="0.25">
      <c r="A46" s="165"/>
      <c r="B46" s="163"/>
      <c r="C46" s="163"/>
      <c r="D46" s="156"/>
      <c r="E46" s="156"/>
    </row>
    <row r="47" spans="1:5" ht="25.5" x14ac:dyDescent="0.2">
      <c r="A47" s="166" t="s">
        <v>104</v>
      </c>
      <c r="B47" s="1774"/>
      <c r="C47" s="1774"/>
      <c r="D47" s="1775">
        <f t="shared" ref="D47:D58" si="3">SUM(B47:C47)</f>
        <v>0</v>
      </c>
      <c r="E47" s="1776"/>
    </row>
    <row r="48" spans="1:5" x14ac:dyDescent="0.2">
      <c r="A48" s="256" t="s">
        <v>153</v>
      </c>
      <c r="B48" s="1567"/>
      <c r="C48" s="1568"/>
      <c r="D48" s="1583">
        <f t="shared" si="3"/>
        <v>0</v>
      </c>
      <c r="E48" s="1594"/>
    </row>
    <row r="49" spans="1:5" x14ac:dyDescent="0.2">
      <c r="A49" s="256" t="s">
        <v>138</v>
      </c>
      <c r="B49" s="1567"/>
      <c r="C49" s="1568"/>
      <c r="D49" s="1583">
        <f t="shared" si="3"/>
        <v>0</v>
      </c>
      <c r="E49" s="1594"/>
    </row>
    <row r="50" spans="1:5" s="259" customFormat="1" x14ac:dyDescent="0.2">
      <c r="A50" s="257" t="s">
        <v>154</v>
      </c>
      <c r="B50" s="1569">
        <f>SUM(B48:C49)</f>
        <v>0</v>
      </c>
      <c r="C50" s="1570"/>
      <c r="D50" s="1589">
        <f t="shared" si="3"/>
        <v>0</v>
      </c>
      <c r="E50" s="1593"/>
    </row>
    <row r="51" spans="1:5" x14ac:dyDescent="0.2">
      <c r="A51" s="256" t="s">
        <v>140</v>
      </c>
      <c r="B51" s="1563"/>
      <c r="C51" s="1564"/>
      <c r="D51" s="1583">
        <f t="shared" si="3"/>
        <v>0</v>
      </c>
      <c r="E51" s="1594"/>
    </row>
    <row r="52" spans="1:5" x14ac:dyDescent="0.2">
      <c r="A52" s="256" t="s">
        <v>141</v>
      </c>
      <c r="B52" s="1567"/>
      <c r="C52" s="1568"/>
      <c r="D52" s="1583">
        <f t="shared" si="3"/>
        <v>0</v>
      </c>
      <c r="E52" s="1594"/>
    </row>
    <row r="53" spans="1:5" s="259" customFormat="1" x14ac:dyDescent="0.2">
      <c r="A53" s="257" t="s">
        <v>142</v>
      </c>
      <c r="B53" s="1569">
        <f>SUM(B51:C52)</f>
        <v>0</v>
      </c>
      <c r="C53" s="1570"/>
      <c r="D53" s="1589">
        <f t="shared" si="3"/>
        <v>0</v>
      </c>
      <c r="E53" s="1593"/>
    </row>
    <row r="54" spans="1:5" x14ac:dyDescent="0.2">
      <c r="A54" s="260" t="s">
        <v>102</v>
      </c>
      <c r="B54" s="1583">
        <f>B50+B53+B55+B56+B57</f>
        <v>0</v>
      </c>
      <c r="C54" s="1584"/>
      <c r="D54" s="1583">
        <f t="shared" si="3"/>
        <v>0</v>
      </c>
      <c r="E54" s="1594"/>
    </row>
    <row r="55" spans="1:5" x14ac:dyDescent="0.2">
      <c r="A55" s="169" t="s">
        <v>100</v>
      </c>
      <c r="B55" s="1571"/>
      <c r="C55" s="1572"/>
      <c r="D55" s="1589">
        <f t="shared" si="3"/>
        <v>0</v>
      </c>
      <c r="E55" s="1593"/>
    </row>
    <row r="56" spans="1:5" x14ac:dyDescent="0.2">
      <c r="A56" s="169" t="s">
        <v>101</v>
      </c>
      <c r="B56" s="1595"/>
      <c r="C56" s="1596"/>
      <c r="D56" s="1589">
        <f t="shared" si="3"/>
        <v>0</v>
      </c>
      <c r="E56" s="1590"/>
    </row>
    <row r="57" spans="1:5" x14ac:dyDescent="0.2">
      <c r="A57" s="169" t="s">
        <v>103</v>
      </c>
      <c r="B57" s="1569"/>
      <c r="C57" s="1570"/>
      <c r="D57" s="1589">
        <f t="shared" si="3"/>
        <v>0</v>
      </c>
      <c r="E57" s="1590"/>
    </row>
    <row r="58" spans="1:5" ht="13.5" thickBot="1" x14ac:dyDescent="0.25">
      <c r="A58" s="113" t="s">
        <v>47</v>
      </c>
      <c r="B58" s="1690">
        <v>0</v>
      </c>
      <c r="C58" s="1691"/>
      <c r="D58" s="1692">
        <f t="shared" si="3"/>
        <v>0</v>
      </c>
      <c r="E58" s="1693"/>
    </row>
    <row r="59" spans="1:5" ht="13.5" thickBot="1" x14ac:dyDescent="0.25">
      <c r="A59" s="87"/>
      <c r="B59" s="170"/>
      <c r="C59" s="170"/>
      <c r="D59" s="284"/>
      <c r="E59" s="284"/>
    </row>
    <row r="60" spans="1:5" ht="13.5" thickBot="1" x14ac:dyDescent="0.25">
      <c r="A60" s="171" t="s">
        <v>111</v>
      </c>
      <c r="B60" s="1575" t="e">
        <f>B47/B4</f>
        <v>#DIV/0!</v>
      </c>
      <c r="C60" s="1576"/>
      <c r="D60" s="1587" t="e">
        <f>D47/D4</f>
        <v>#DIV/0!</v>
      </c>
      <c r="E60" s="1588"/>
    </row>
    <row r="61" spans="1:5" ht="13.5" thickBot="1" x14ac:dyDescent="0.25">
      <c r="A61" s="87"/>
      <c r="B61" s="170"/>
      <c r="C61" s="170"/>
      <c r="D61" s="284"/>
      <c r="E61" s="284"/>
    </row>
    <row r="62" spans="1:5" x14ac:dyDescent="0.2">
      <c r="A62" s="261" t="s">
        <v>270</v>
      </c>
      <c r="B62" s="1417"/>
      <c r="C62" s="1577"/>
      <c r="D62" s="1591">
        <f>SUM(B62:C62)</f>
        <v>0</v>
      </c>
      <c r="E62" s="1592"/>
    </row>
    <row r="63" spans="1:5" x14ac:dyDescent="0.2">
      <c r="A63" s="168" t="s">
        <v>105</v>
      </c>
      <c r="B63" s="1573"/>
      <c r="C63" s="1574"/>
      <c r="D63" s="1581">
        <f>SUM(B63:C63)</f>
        <v>0</v>
      </c>
      <c r="E63" s="1582"/>
    </row>
    <row r="64" spans="1:5" x14ac:dyDescent="0.2">
      <c r="A64" s="168" t="s">
        <v>29</v>
      </c>
      <c r="B64" s="1578"/>
      <c r="C64" s="1579"/>
      <c r="D64" s="1581">
        <f>SUM(B64:C64)</f>
        <v>0</v>
      </c>
      <c r="E64" s="1582"/>
    </row>
    <row r="65" spans="1:5" x14ac:dyDescent="0.2">
      <c r="A65" s="168" t="s">
        <v>106</v>
      </c>
      <c r="B65" s="1578"/>
      <c r="C65" s="1579"/>
      <c r="D65" s="1581">
        <f>SUM(B65:C65)</f>
        <v>0</v>
      </c>
      <c r="E65" s="1582"/>
    </row>
    <row r="66" spans="1:5" x14ac:dyDescent="0.2">
      <c r="A66" s="99" t="s">
        <v>121</v>
      </c>
      <c r="B66" s="1578"/>
      <c r="C66" s="1579"/>
      <c r="D66" s="1581">
        <f>SUM(B66:C66)</f>
        <v>0</v>
      </c>
      <c r="E66" s="1582"/>
    </row>
    <row r="67" spans="1:5" ht="13.5" thickBot="1" x14ac:dyDescent="0.25">
      <c r="A67" s="154" t="s">
        <v>107</v>
      </c>
      <c r="B67" s="1528">
        <f>SUM(B62:B66)</f>
        <v>0</v>
      </c>
      <c r="C67" s="1529"/>
      <c r="D67" s="1528">
        <f>SUM(D62:D66)</f>
        <v>0</v>
      </c>
      <c r="E67" s="1580"/>
    </row>
  </sheetData>
  <mergeCells count="95">
    <mergeCell ref="B4:C4"/>
    <mergeCell ref="D4:E4"/>
    <mergeCell ref="A1:A2"/>
    <mergeCell ref="B1:C2"/>
    <mergeCell ref="D1:E2"/>
    <mergeCell ref="B3:C3"/>
    <mergeCell ref="D3:E3"/>
    <mergeCell ref="B5:C5"/>
    <mergeCell ref="D5:E5"/>
    <mergeCell ref="B6:C6"/>
    <mergeCell ref="D6:E6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7:C37"/>
    <mergeCell ref="D37:E37"/>
    <mergeCell ref="B38:C38"/>
    <mergeCell ref="D38:E38"/>
    <mergeCell ref="B39:C39"/>
    <mergeCell ref="D39:E39"/>
    <mergeCell ref="B40:C40"/>
    <mergeCell ref="D40:E40"/>
    <mergeCell ref="B41:C41"/>
    <mergeCell ref="D41:E41"/>
    <mergeCell ref="B42:C42"/>
    <mergeCell ref="D42:E42"/>
    <mergeCell ref="B43:C43"/>
    <mergeCell ref="D43:E43"/>
    <mergeCell ref="B44:C44"/>
    <mergeCell ref="D44:E44"/>
    <mergeCell ref="B45:C45"/>
    <mergeCell ref="D45:E45"/>
    <mergeCell ref="B47:C47"/>
    <mergeCell ref="D47:E47"/>
    <mergeCell ref="B48:C48"/>
    <mergeCell ref="D48:E48"/>
    <mergeCell ref="B49:C49"/>
    <mergeCell ref="D49:E49"/>
    <mergeCell ref="B50:C50"/>
    <mergeCell ref="D50:E50"/>
    <mergeCell ref="B51:C51"/>
    <mergeCell ref="D51:E51"/>
    <mergeCell ref="B52:C52"/>
    <mergeCell ref="D52:E52"/>
    <mergeCell ref="B53:C53"/>
    <mergeCell ref="D53:E53"/>
    <mergeCell ref="B54:C54"/>
    <mergeCell ref="D54:E54"/>
    <mergeCell ref="B55:C55"/>
    <mergeCell ref="D55:E55"/>
    <mergeCell ref="B56:C56"/>
    <mergeCell ref="D56:E56"/>
    <mergeCell ref="B57:C57"/>
    <mergeCell ref="D57:E57"/>
    <mergeCell ref="B58:C58"/>
    <mergeCell ref="D58:E58"/>
    <mergeCell ref="B60:C60"/>
    <mergeCell ref="D60:E60"/>
    <mergeCell ref="B62:C62"/>
    <mergeCell ref="D62:E62"/>
    <mergeCell ref="B66:C66"/>
    <mergeCell ref="D66:E66"/>
    <mergeCell ref="B67:C67"/>
    <mergeCell ref="D67:E67"/>
    <mergeCell ref="B63:C63"/>
    <mergeCell ref="D63:E63"/>
    <mergeCell ref="B64:C64"/>
    <mergeCell ref="D64:E64"/>
    <mergeCell ref="B65:C65"/>
    <mergeCell ref="D65:E65"/>
  </mergeCells>
  <phoneticPr fontId="0" type="noConversion"/>
  <printOptions horizontalCentered="1" verticalCentered="1"/>
  <pageMargins left="0" right="0" top="0" bottom="0" header="0" footer="0"/>
  <pageSetup paperSize="8" scale="82" orientation="landscape" r:id="rId1"/>
  <headerFooter alignWithMargins="0">
    <oddHeader>&amp;CIGAENR cartographie Université de Lorraine&amp;R&amp;"Arial,Gras"&amp;8&amp;A</oddHeader>
    <oddFooter>&amp;RUL / DAPEQ / le 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F53"/>
  <sheetViews>
    <sheetView zoomScale="90" zoomScaleNormal="90" workbookViewId="0">
      <selection activeCell="J31" sqref="J31"/>
    </sheetView>
  </sheetViews>
  <sheetFormatPr baseColWidth="10" defaultColWidth="11.42578125" defaultRowHeight="12.75" x14ac:dyDescent="0.2"/>
  <cols>
    <col min="1" max="1" width="47.42578125" style="185" customWidth="1"/>
    <col min="2" max="5" width="16.7109375" style="185" customWidth="1"/>
    <col min="6" max="6" width="16.7109375" style="307" customWidth="1"/>
    <col min="7" max="16384" width="11.42578125" style="185"/>
  </cols>
  <sheetData>
    <row r="1" spans="1:6" s="211" customFormat="1" ht="63" x14ac:dyDescent="0.25">
      <c r="A1" s="210" t="s">
        <v>353</v>
      </c>
      <c r="B1" s="210"/>
      <c r="C1" s="210"/>
      <c r="D1" s="210"/>
      <c r="E1" s="210"/>
      <c r="F1" s="210" t="s">
        <v>184</v>
      </c>
    </row>
    <row r="2" spans="1:6" s="176" customFormat="1" ht="15.75" x14ac:dyDescent="0.2">
      <c r="A2" s="173" t="s">
        <v>49</v>
      </c>
      <c r="B2" s="475"/>
      <c r="C2" s="475"/>
      <c r="D2" s="475"/>
      <c r="E2" s="475"/>
      <c r="F2" s="300"/>
    </row>
    <row r="3" spans="1:6" s="176" customFormat="1" ht="15.75" x14ac:dyDescent="0.2">
      <c r="A3" s="173" t="s">
        <v>50</v>
      </c>
      <c r="B3" s="177"/>
      <c r="C3" s="177"/>
      <c r="D3" s="177"/>
      <c r="E3" s="177"/>
      <c r="F3" s="236"/>
    </row>
    <row r="4" spans="1:6" s="176" customFormat="1" ht="15.75" x14ac:dyDescent="0.2">
      <c r="A4" s="173" t="s">
        <v>51</v>
      </c>
      <c r="B4" s="179"/>
      <c r="C4" s="179"/>
      <c r="D4" s="179"/>
      <c r="E4" s="179"/>
      <c r="F4" s="300"/>
    </row>
    <row r="5" spans="1:6" s="182" customFormat="1" ht="4.5" customHeight="1" x14ac:dyDescent="0.2">
      <c r="A5" s="212"/>
      <c r="B5" s="212"/>
      <c r="C5" s="212"/>
      <c r="D5" s="213"/>
      <c r="E5" s="213"/>
      <c r="F5" s="301"/>
    </row>
    <row r="6" spans="1:6" s="296" customFormat="1" x14ac:dyDescent="0.2">
      <c r="A6" s="325" t="s">
        <v>155</v>
      </c>
      <c r="B6" s="794"/>
      <c r="C6" s="794"/>
      <c r="D6" s="794"/>
      <c r="E6" s="794"/>
      <c r="F6" s="795">
        <f>SUM(B6:E6)</f>
        <v>0</v>
      </c>
    </row>
    <row r="7" spans="1:6" s="296" customFormat="1" x14ac:dyDescent="0.2">
      <c r="A7" s="325" t="s">
        <v>156</v>
      </c>
      <c r="B7" s="794"/>
      <c r="C7" s="794"/>
      <c r="D7" s="794"/>
      <c r="E7" s="794"/>
      <c r="F7" s="795">
        <f t="shared" ref="F7:F25" si="0">SUM(B7:E7)</f>
        <v>0</v>
      </c>
    </row>
    <row r="8" spans="1:6" s="296" customFormat="1" x14ac:dyDescent="0.2">
      <c r="A8" s="325" t="s">
        <v>157</v>
      </c>
      <c r="B8" s="794"/>
      <c r="C8" s="794"/>
      <c r="D8" s="794"/>
      <c r="E8" s="794"/>
      <c r="F8" s="795">
        <f t="shared" si="0"/>
        <v>0</v>
      </c>
    </row>
    <row r="9" spans="1:6" s="296" customFormat="1" x14ac:dyDescent="0.2">
      <c r="A9" s="325" t="s">
        <v>158</v>
      </c>
      <c r="B9" s="794"/>
      <c r="C9" s="794"/>
      <c r="D9" s="794"/>
      <c r="E9" s="794"/>
      <c r="F9" s="795">
        <f t="shared" si="0"/>
        <v>0</v>
      </c>
    </row>
    <row r="10" spans="1:6" s="296" customFormat="1" x14ac:dyDescent="0.2">
      <c r="A10" s="325" t="s">
        <v>159</v>
      </c>
      <c r="B10" s="794"/>
      <c r="C10" s="794"/>
      <c r="D10" s="794"/>
      <c r="E10" s="794"/>
      <c r="F10" s="795">
        <f t="shared" si="0"/>
        <v>0</v>
      </c>
    </row>
    <row r="11" spans="1:6" s="296" customFormat="1" x14ac:dyDescent="0.2">
      <c r="A11" s="325" t="s">
        <v>163</v>
      </c>
      <c r="B11" s="794"/>
      <c r="C11" s="794"/>
      <c r="D11" s="794"/>
      <c r="E11" s="794"/>
      <c r="F11" s="795">
        <f t="shared" si="0"/>
        <v>0</v>
      </c>
    </row>
    <row r="12" spans="1:6" s="296" customFormat="1" x14ac:dyDescent="0.2">
      <c r="A12" s="325" t="s">
        <v>36</v>
      </c>
      <c r="B12" s="794"/>
      <c r="C12" s="794"/>
      <c r="D12" s="794"/>
      <c r="E12" s="794"/>
      <c r="F12" s="795">
        <f t="shared" si="0"/>
        <v>0</v>
      </c>
    </row>
    <row r="13" spans="1:6" s="296" customFormat="1" x14ac:dyDescent="0.2">
      <c r="A13" s="325" t="s">
        <v>37</v>
      </c>
      <c r="B13" s="794"/>
      <c r="C13" s="794"/>
      <c r="D13" s="794"/>
      <c r="E13" s="794"/>
      <c r="F13" s="795">
        <f t="shared" si="0"/>
        <v>0</v>
      </c>
    </row>
    <row r="14" spans="1:6" s="296" customFormat="1" x14ac:dyDescent="0.2">
      <c r="A14" s="325"/>
      <c r="B14" s="794"/>
      <c r="C14" s="794"/>
      <c r="D14" s="794"/>
      <c r="E14" s="794"/>
      <c r="F14" s="795">
        <f t="shared" si="0"/>
        <v>0</v>
      </c>
    </row>
    <row r="15" spans="1:6" s="296" customFormat="1" x14ac:dyDescent="0.2">
      <c r="A15" s="325"/>
      <c r="B15" s="794"/>
      <c r="C15" s="794"/>
      <c r="D15" s="794"/>
      <c r="E15" s="794"/>
      <c r="F15" s="795">
        <f t="shared" si="0"/>
        <v>0</v>
      </c>
    </row>
    <row r="16" spans="1:6" s="296" customFormat="1" x14ac:dyDescent="0.2">
      <c r="A16" s="325" t="s">
        <v>160</v>
      </c>
      <c r="B16" s="794"/>
      <c r="C16" s="794"/>
      <c r="D16" s="794"/>
      <c r="E16" s="794"/>
      <c r="F16" s="795">
        <f t="shared" si="0"/>
        <v>0</v>
      </c>
    </row>
    <row r="17" spans="1:6" s="296" customFormat="1" x14ac:dyDescent="0.2">
      <c r="A17" s="325" t="s">
        <v>161</v>
      </c>
      <c r="B17" s="794"/>
      <c r="C17" s="794"/>
      <c r="D17" s="794"/>
      <c r="E17" s="794"/>
      <c r="F17" s="795">
        <f t="shared" si="0"/>
        <v>0</v>
      </c>
    </row>
    <row r="18" spans="1:6" s="215" customFormat="1" ht="31.5" customHeight="1" x14ac:dyDescent="0.2">
      <c r="A18" s="796" t="s">
        <v>71</v>
      </c>
      <c r="B18" s="815">
        <f>SUM(B6:B17)</f>
        <v>0</v>
      </c>
      <c r="C18" s="815">
        <f>SUM(C6:C17)</f>
        <v>0</v>
      </c>
      <c r="D18" s="815">
        <f>SUM(D6:D17)</f>
        <v>0</v>
      </c>
      <c r="E18" s="815">
        <f>SUM(E6:E17)</f>
        <v>0</v>
      </c>
      <c r="F18" s="815">
        <f>SUM(F6:F17)</f>
        <v>0</v>
      </c>
    </row>
    <row r="19" spans="1:6" s="297" customFormat="1" ht="25.5" x14ac:dyDescent="0.2">
      <c r="A19" s="325" t="s">
        <v>52</v>
      </c>
      <c r="B19" s="799"/>
      <c r="C19" s="799"/>
      <c r="D19" s="799"/>
      <c r="E19" s="799"/>
      <c r="F19" s="795">
        <f t="shared" si="0"/>
        <v>0</v>
      </c>
    </row>
    <row r="20" spans="1:6" s="297" customFormat="1" ht="25.5" x14ac:dyDescent="0.2">
      <c r="A20" s="325" t="s">
        <v>53</v>
      </c>
      <c r="B20" s="799"/>
      <c r="C20" s="799"/>
      <c r="D20" s="799"/>
      <c r="E20" s="799"/>
      <c r="F20" s="795">
        <f t="shared" si="0"/>
        <v>0</v>
      </c>
    </row>
    <row r="21" spans="1:6" s="297" customFormat="1" ht="25.5" x14ac:dyDescent="0.2">
      <c r="A21" s="325" t="s">
        <v>54</v>
      </c>
      <c r="B21" s="799"/>
      <c r="C21" s="799"/>
      <c r="D21" s="799"/>
      <c r="E21" s="799"/>
      <c r="F21" s="795">
        <f t="shared" si="0"/>
        <v>0</v>
      </c>
    </row>
    <row r="22" spans="1:6" s="217" customFormat="1" x14ac:dyDescent="0.2">
      <c r="A22" s="881" t="s">
        <v>39</v>
      </c>
      <c r="B22" s="801">
        <f>SUM(B19:B21)</f>
        <v>0</v>
      </c>
      <c r="C22" s="801">
        <f>SUM(C19:C21)</f>
        <v>0</v>
      </c>
      <c r="D22" s="801">
        <f>SUM(D19:D21)</f>
        <v>0</v>
      </c>
      <c r="E22" s="801">
        <f>SUM(E19:E21)</f>
        <v>0</v>
      </c>
      <c r="F22" s="802">
        <f>SUM(B22:E22)</f>
        <v>0</v>
      </c>
    </row>
    <row r="23" spans="1:6" s="297" customFormat="1" ht="25.5" x14ac:dyDescent="0.2">
      <c r="A23" s="325" t="s">
        <v>55</v>
      </c>
      <c r="B23" s="799"/>
      <c r="C23" s="799"/>
      <c r="D23" s="799"/>
      <c r="E23" s="799"/>
      <c r="F23" s="795">
        <f t="shared" si="0"/>
        <v>0</v>
      </c>
    </row>
    <row r="24" spans="1:6" s="297" customFormat="1" ht="25.5" x14ac:dyDescent="0.2">
      <c r="A24" s="325" t="s">
        <v>56</v>
      </c>
      <c r="B24" s="799"/>
      <c r="C24" s="799"/>
      <c r="D24" s="799"/>
      <c r="E24" s="799"/>
      <c r="F24" s="795">
        <f t="shared" si="0"/>
        <v>0</v>
      </c>
    </row>
    <row r="25" spans="1:6" s="297" customFormat="1" ht="25.5" x14ac:dyDescent="0.2">
      <c r="A25" s="325" t="s">
        <v>57</v>
      </c>
      <c r="B25" s="799"/>
      <c r="C25" s="799"/>
      <c r="D25" s="799"/>
      <c r="E25" s="799"/>
      <c r="F25" s="795">
        <f t="shared" si="0"/>
        <v>0</v>
      </c>
    </row>
    <row r="26" spans="1:6" s="217" customFormat="1" x14ac:dyDescent="0.2">
      <c r="A26" s="881" t="s">
        <v>40</v>
      </c>
      <c r="B26" s="801">
        <f>SUM(B23:B25)</f>
        <v>0</v>
      </c>
      <c r="C26" s="801">
        <f>SUM(C23:C25)</f>
        <v>0</v>
      </c>
      <c r="D26" s="801">
        <f>SUM(D23:D25)</f>
        <v>0</v>
      </c>
      <c r="E26" s="801">
        <f>SUM(E23:E25)</f>
        <v>0</v>
      </c>
      <c r="F26" s="802">
        <f>SUM(B26:E26)</f>
        <v>0</v>
      </c>
    </row>
    <row r="27" spans="1:6" s="215" customFormat="1" ht="31.5" x14ac:dyDescent="0.2">
      <c r="A27" s="796" t="s">
        <v>58</v>
      </c>
      <c r="B27" s="815">
        <f>B22+B26</f>
        <v>0</v>
      </c>
      <c r="C27" s="815">
        <f>C22+C26</f>
        <v>0</v>
      </c>
      <c r="D27" s="815">
        <f>D22+D26</f>
        <v>0</v>
      </c>
      <c r="E27" s="815">
        <f>E22+E26</f>
        <v>0</v>
      </c>
      <c r="F27" s="816">
        <f>SUM(B27:E27)</f>
        <v>0</v>
      </c>
    </row>
    <row r="28" spans="1:6" ht="6" customHeight="1" x14ac:dyDescent="0.2">
      <c r="A28" s="187"/>
      <c r="B28" s="187"/>
      <c r="C28" s="187"/>
      <c r="D28" s="188"/>
      <c r="E28" s="188"/>
      <c r="F28" s="302"/>
    </row>
    <row r="29" spans="1:6" ht="12.75" customHeight="1" x14ac:dyDescent="0.2">
      <c r="A29" s="183" t="s">
        <v>59</v>
      </c>
      <c r="B29" s="923"/>
      <c r="C29" s="923"/>
      <c r="D29" s="924"/>
      <c r="E29" s="924"/>
      <c r="F29" s="908">
        <f>SUM(B29:E29)</f>
        <v>0</v>
      </c>
    </row>
    <row r="30" spans="1:6" ht="12.75" customHeight="1" x14ac:dyDescent="0.2">
      <c r="A30" s="183" t="s">
        <v>60</v>
      </c>
      <c r="B30" s="923"/>
      <c r="C30" s="923"/>
      <c r="D30" s="924"/>
      <c r="E30" s="924"/>
      <c r="F30" s="908">
        <f>SUM(B30:E30)</f>
        <v>0</v>
      </c>
    </row>
    <row r="31" spans="1:6" ht="12.75" customHeight="1" x14ac:dyDescent="0.2">
      <c r="A31" s="186" t="s">
        <v>61</v>
      </c>
      <c r="B31" s="909">
        <f>+B30+B29</f>
        <v>0</v>
      </c>
      <c r="C31" s="909"/>
      <c r="D31" s="909">
        <f>D29+D30</f>
        <v>0</v>
      </c>
      <c r="E31" s="909">
        <f>E29+E30</f>
        <v>0</v>
      </c>
      <c r="F31" s="909">
        <f>F29+F30</f>
        <v>0</v>
      </c>
    </row>
    <row r="32" spans="1:6" ht="3.75" customHeight="1" x14ac:dyDescent="0.2">
      <c r="A32" s="191"/>
      <c r="B32" s="925"/>
      <c r="C32" s="925"/>
      <c r="D32" s="926"/>
      <c r="E32" s="926"/>
      <c r="F32" s="910"/>
    </row>
    <row r="33" spans="1:6" x14ac:dyDescent="0.2">
      <c r="A33" s="183" t="s">
        <v>6</v>
      </c>
      <c r="B33" s="927"/>
      <c r="C33" s="927"/>
      <c r="D33" s="928"/>
      <c r="E33" s="928"/>
      <c r="F33" s="908">
        <f>SUM(B33:E33)</f>
        <v>0</v>
      </c>
    </row>
    <row r="34" spans="1:6" x14ac:dyDescent="0.2">
      <c r="A34" s="183" t="s">
        <v>62</v>
      </c>
      <c r="B34" s="927"/>
      <c r="C34" s="927"/>
      <c r="D34" s="928"/>
      <c r="E34" s="928"/>
      <c r="F34" s="908">
        <f>SUM(B34:E34)</f>
        <v>0</v>
      </c>
    </row>
    <row r="35" spans="1:6" x14ac:dyDescent="0.2">
      <c r="A35" s="183" t="s">
        <v>63</v>
      </c>
      <c r="B35" s="927"/>
      <c r="C35" s="927"/>
      <c r="D35" s="928"/>
      <c r="E35" s="928"/>
      <c r="F35" s="908">
        <f>SUM(B35:E35)</f>
        <v>0</v>
      </c>
    </row>
    <row r="36" spans="1:6" x14ac:dyDescent="0.2">
      <c r="A36" s="186" t="s">
        <v>64</v>
      </c>
      <c r="B36" s="909">
        <f>SUM(B33:B35)</f>
        <v>0</v>
      </c>
      <c r="C36" s="909">
        <f>SUM(C33:C35)</f>
        <v>0</v>
      </c>
      <c r="D36" s="909">
        <f>SUM(D33:D35)</f>
        <v>0</v>
      </c>
      <c r="E36" s="909">
        <f>SUM(E33:E35)</f>
        <v>0</v>
      </c>
      <c r="F36" s="909">
        <f>SUM(F33:F35)</f>
        <v>0</v>
      </c>
    </row>
    <row r="37" spans="1:6" ht="4.5" customHeight="1" x14ac:dyDescent="0.2">
      <c r="A37" s="183"/>
      <c r="B37" s="929"/>
      <c r="C37" s="929"/>
      <c r="D37" s="928"/>
      <c r="E37" s="928"/>
      <c r="F37" s="911"/>
    </row>
    <row r="38" spans="1:6" ht="12.75" customHeight="1" x14ac:dyDescent="0.2">
      <c r="A38" s="186" t="s">
        <v>65</v>
      </c>
      <c r="B38" s="930">
        <v>0</v>
      </c>
      <c r="C38" s="930">
        <v>0</v>
      </c>
      <c r="D38" s="930">
        <v>0</v>
      </c>
      <c r="E38" s="930">
        <v>0</v>
      </c>
      <c r="F38" s="909">
        <f>SUM(B38:E38)</f>
        <v>0</v>
      </c>
    </row>
    <row r="39" spans="1:6" ht="3" customHeight="1" x14ac:dyDescent="0.2">
      <c r="A39" s="183"/>
      <c r="B39" s="184"/>
      <c r="C39" s="184"/>
      <c r="D39" s="225"/>
      <c r="E39" s="225"/>
      <c r="F39" s="303"/>
    </row>
    <row r="40" spans="1:6" s="298" customFormat="1" x14ac:dyDescent="0.2">
      <c r="A40" s="806" t="s">
        <v>109</v>
      </c>
      <c r="B40" s="843"/>
      <c r="C40" s="843"/>
      <c r="D40" s="843"/>
      <c r="E40" s="843"/>
      <c r="F40" s="795">
        <f>SUM(B40:E40)</f>
        <v>0</v>
      </c>
    </row>
    <row r="41" spans="1:6" s="298" customFormat="1" x14ac:dyDescent="0.2">
      <c r="A41" s="806" t="s">
        <v>138</v>
      </c>
      <c r="B41" s="843"/>
      <c r="C41" s="843"/>
      <c r="D41" s="843"/>
      <c r="E41" s="843"/>
      <c r="F41" s="795">
        <f>SUM(B41:E41)</f>
        <v>0</v>
      </c>
    </row>
    <row r="42" spans="1:6" s="318" customFormat="1" x14ac:dyDescent="0.2">
      <c r="A42" s="807" t="s">
        <v>139</v>
      </c>
      <c r="B42" s="845">
        <f>SUM(B40:B41)</f>
        <v>0</v>
      </c>
      <c r="C42" s="845">
        <f>SUM(C40:C41)</f>
        <v>0</v>
      </c>
      <c r="D42" s="845">
        <f>SUM(D40:D41)</f>
        <v>0</v>
      </c>
      <c r="E42" s="845">
        <f>SUM(E40:E41)</f>
        <v>0</v>
      </c>
      <c r="F42" s="845">
        <f>SUM(F40:F41)</f>
        <v>0</v>
      </c>
    </row>
    <row r="43" spans="1:6" s="299" customFormat="1" x14ac:dyDescent="0.2">
      <c r="A43" s="806" t="s">
        <v>140</v>
      </c>
      <c r="B43" s="846"/>
      <c r="C43" s="846"/>
      <c r="D43" s="846"/>
      <c r="E43" s="846"/>
      <c r="F43" s="795">
        <f>SUM(B43:E43)</f>
        <v>0</v>
      </c>
    </row>
    <row r="44" spans="1:6" s="299" customFormat="1" x14ac:dyDescent="0.2">
      <c r="A44" s="806" t="s">
        <v>141</v>
      </c>
      <c r="B44" s="846"/>
      <c r="C44" s="846"/>
      <c r="D44" s="846"/>
      <c r="E44" s="846"/>
      <c r="F44" s="795">
        <f>SUM(B44:E44)</f>
        <v>0</v>
      </c>
    </row>
    <row r="45" spans="1:6" s="318" customFormat="1" x14ac:dyDescent="0.2">
      <c r="A45" s="807" t="s">
        <v>142</v>
      </c>
      <c r="B45" s="845">
        <f>SUM(B43:B44)</f>
        <v>0</v>
      </c>
      <c r="C45" s="845">
        <f>SUM(C43:C44)</f>
        <v>0</v>
      </c>
      <c r="D45" s="845">
        <f>SUM(D43:D44)</f>
        <v>0</v>
      </c>
      <c r="E45" s="845">
        <f>SUM(E43:E44)</f>
        <v>0</v>
      </c>
      <c r="F45" s="845">
        <f>SUM(F43:F44)</f>
        <v>0</v>
      </c>
    </row>
    <row r="46" spans="1:6" s="228" customFormat="1" ht="38.25" x14ac:dyDescent="0.2">
      <c r="A46" s="810" t="s">
        <v>122</v>
      </c>
      <c r="B46" s="847">
        <f>B42+B45</f>
        <v>0</v>
      </c>
      <c r="C46" s="847">
        <f>C42+C45</f>
        <v>0</v>
      </c>
      <c r="D46" s="847">
        <f>D42+D45</f>
        <v>0</v>
      </c>
      <c r="E46" s="847">
        <f>E42+E45</f>
        <v>0</v>
      </c>
      <c r="F46" s="844">
        <f>SUM(B46:E46)</f>
        <v>0</v>
      </c>
    </row>
    <row r="47" spans="1:6" x14ac:dyDescent="0.2">
      <c r="A47" s="183" t="s">
        <v>66</v>
      </c>
      <c r="B47" s="293"/>
      <c r="C47" s="293"/>
      <c r="D47" s="293"/>
      <c r="E47" s="293"/>
      <c r="F47" s="304">
        <f>SUM(B47:E47)</f>
        <v>0</v>
      </c>
    </row>
    <row r="48" spans="1:6" x14ac:dyDescent="0.2">
      <c r="A48" s="183" t="s">
        <v>67</v>
      </c>
      <c r="B48" s="293"/>
      <c r="C48" s="293"/>
      <c r="D48" s="293"/>
      <c r="E48" s="293"/>
      <c r="F48" s="304">
        <f>SUM(B48:E48)</f>
        <v>0</v>
      </c>
    </row>
    <row r="49" spans="1:6" x14ac:dyDescent="0.2">
      <c r="A49" s="186" t="s">
        <v>68</v>
      </c>
      <c r="B49" s="294">
        <f>SUM(B47:B48)</f>
        <v>0</v>
      </c>
      <c r="C49" s="294">
        <f>SUM(C47:C48)</f>
        <v>0</v>
      </c>
      <c r="D49" s="294">
        <f>SUM(D47:D48)</f>
        <v>0</v>
      </c>
      <c r="E49" s="294">
        <f>SUM(E47:E48)</f>
        <v>0</v>
      </c>
      <c r="F49" s="295">
        <f>SUM(B49:E49)</f>
        <v>0</v>
      </c>
    </row>
    <row r="50" spans="1:6" ht="4.5" customHeight="1" x14ac:dyDescent="0.2">
      <c r="A50" s="184"/>
      <c r="B50" s="184"/>
      <c r="C50" s="184"/>
      <c r="D50" s="192"/>
      <c r="E50" s="192"/>
      <c r="F50" s="305"/>
    </row>
    <row r="51" spans="1:6" x14ac:dyDescent="0.2">
      <c r="A51" s="194" t="s">
        <v>117</v>
      </c>
      <c r="B51" s="492"/>
      <c r="C51" s="492"/>
      <c r="D51" s="492"/>
      <c r="E51" s="492"/>
      <c r="F51" s="197">
        <f>SUM(B51:E51)</f>
        <v>0</v>
      </c>
    </row>
    <row r="52" spans="1:6" ht="4.5" customHeight="1" x14ac:dyDescent="0.2">
      <c r="A52" s="184"/>
      <c r="B52" s="184"/>
      <c r="C52" s="184"/>
      <c r="D52" s="192"/>
      <c r="E52" s="192"/>
      <c r="F52" s="305"/>
    </row>
    <row r="53" spans="1:6" x14ac:dyDescent="0.2">
      <c r="A53" s="198" t="s">
        <v>70</v>
      </c>
      <c r="B53" s="291"/>
      <c r="C53" s="291"/>
      <c r="D53" s="201"/>
      <c r="E53" s="201"/>
      <c r="F53" s="306">
        <f>SUM(B53:E53)</f>
        <v>0</v>
      </c>
    </row>
  </sheetData>
  <phoneticPr fontId="0" type="noConversion"/>
  <printOptions horizontalCentered="1" verticalCentered="1"/>
  <pageMargins left="0" right="0" top="0" bottom="0" header="0" footer="0"/>
  <pageSetup paperSize="8" scale="96" orientation="landscape" r:id="rId1"/>
  <headerFooter alignWithMargins="0">
    <oddHeader>&amp;CIGAENR cartographie Université de Lorraine&amp;R&amp;"Arial,Gras"&amp;8&amp;A</oddHeader>
    <oddFooter>&amp;RUL / DAPEQ / le 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K53"/>
  <sheetViews>
    <sheetView zoomScale="90" zoomScaleNormal="90" workbookViewId="0">
      <selection activeCell="D38" sqref="D38"/>
    </sheetView>
  </sheetViews>
  <sheetFormatPr baseColWidth="10" defaultColWidth="11.42578125" defaultRowHeight="12.75" x14ac:dyDescent="0.2"/>
  <cols>
    <col min="1" max="1" width="47.42578125" style="185" customWidth="1"/>
    <col min="2" max="9" width="16.7109375" style="185" customWidth="1"/>
    <col min="10" max="10" width="16.7109375" style="307" customWidth="1"/>
    <col min="11" max="11" width="2.7109375" style="185" customWidth="1"/>
    <col min="12" max="16384" width="11.42578125" style="185"/>
  </cols>
  <sheetData>
    <row r="1" spans="1:11" s="211" customFormat="1" ht="63" x14ac:dyDescent="0.25">
      <c r="A1" s="210" t="s">
        <v>305</v>
      </c>
      <c r="B1" s="210"/>
      <c r="C1" s="210"/>
      <c r="D1" s="210"/>
      <c r="E1" s="210"/>
      <c r="F1" s="210"/>
      <c r="G1" s="210"/>
      <c r="H1" s="210"/>
      <c r="I1" s="292" t="s">
        <v>307</v>
      </c>
      <c r="J1" s="210" t="s">
        <v>306</v>
      </c>
    </row>
    <row r="2" spans="1:11" s="176" customFormat="1" ht="15.75" x14ac:dyDescent="0.2">
      <c r="A2" s="865" t="s">
        <v>49</v>
      </c>
      <c r="B2" s="475"/>
      <c r="C2" s="475"/>
      <c r="D2" s="475"/>
      <c r="E2" s="475"/>
      <c r="F2" s="475"/>
      <c r="G2" s="475"/>
      <c r="H2" s="475"/>
      <c r="I2" s="475"/>
      <c r="J2" s="300"/>
    </row>
    <row r="3" spans="1:11" s="176" customFormat="1" ht="15" x14ac:dyDescent="0.2">
      <c r="A3" s="865" t="s">
        <v>50</v>
      </c>
      <c r="B3" s="177"/>
      <c r="C3" s="177"/>
      <c r="D3" s="177"/>
      <c r="E3" s="177"/>
      <c r="F3" s="177"/>
      <c r="G3" s="177"/>
      <c r="H3" s="177"/>
      <c r="I3" s="177"/>
      <c r="J3" s="475"/>
    </row>
    <row r="4" spans="1:11" s="176" customFormat="1" ht="15.75" x14ac:dyDescent="0.2">
      <c r="A4" s="865" t="s">
        <v>330</v>
      </c>
      <c r="B4" s="179"/>
      <c r="C4" s="179"/>
      <c r="D4" s="179"/>
      <c r="E4" s="179"/>
      <c r="F4" s="179"/>
      <c r="G4" s="179"/>
      <c r="H4" s="179"/>
      <c r="I4" s="178"/>
      <c r="J4" s="300"/>
    </row>
    <row r="5" spans="1:11" s="182" customFormat="1" ht="4.5" customHeight="1" x14ac:dyDescent="0.2">
      <c r="A5" s="212"/>
      <c r="B5" s="212"/>
      <c r="C5" s="212"/>
      <c r="D5" s="213"/>
      <c r="E5" s="213"/>
      <c r="F5" s="213"/>
      <c r="G5" s="213"/>
      <c r="H5" s="213"/>
      <c r="I5" s="212"/>
      <c r="J5" s="301"/>
    </row>
    <row r="6" spans="1:11" s="296" customFormat="1" x14ac:dyDescent="0.2">
      <c r="A6" s="325" t="s">
        <v>155</v>
      </c>
      <c r="B6" s="794"/>
      <c r="C6" s="794"/>
      <c r="D6" s="794"/>
      <c r="E6" s="794"/>
      <c r="F6" s="794"/>
      <c r="G6" s="794"/>
      <c r="H6" s="794"/>
      <c r="I6" s="794"/>
      <c r="J6" s="795">
        <f>SUM(B6:I6)</f>
        <v>0</v>
      </c>
      <c r="K6" s="478"/>
    </row>
    <row r="7" spans="1:11" s="296" customFormat="1" x14ac:dyDescent="0.2">
      <c r="A7" s="325" t="s">
        <v>156</v>
      </c>
      <c r="B7" s="794"/>
      <c r="C7" s="794"/>
      <c r="D7" s="794"/>
      <c r="E7" s="794"/>
      <c r="F7" s="794"/>
      <c r="G7" s="794"/>
      <c r="H7" s="794"/>
      <c r="I7" s="794"/>
      <c r="J7" s="795">
        <f t="shared" ref="J7:J17" si="0">SUM(B7:I7)</f>
        <v>0</v>
      </c>
      <c r="K7" s="478"/>
    </row>
    <row r="8" spans="1:11" s="296" customFormat="1" x14ac:dyDescent="0.2">
      <c r="A8" s="325" t="s">
        <v>157</v>
      </c>
      <c r="B8" s="794"/>
      <c r="C8" s="794"/>
      <c r="D8" s="794"/>
      <c r="E8" s="794"/>
      <c r="F8" s="794"/>
      <c r="G8" s="794"/>
      <c r="H8" s="794"/>
      <c r="I8" s="794"/>
      <c r="J8" s="795">
        <f t="shared" si="0"/>
        <v>0</v>
      </c>
      <c r="K8" s="478"/>
    </row>
    <row r="9" spans="1:11" s="296" customFormat="1" x14ac:dyDescent="0.2">
      <c r="A9" s="325" t="s">
        <v>158</v>
      </c>
      <c r="B9" s="794"/>
      <c r="C9" s="794"/>
      <c r="D9" s="794"/>
      <c r="E9" s="794"/>
      <c r="F9" s="794"/>
      <c r="G9" s="794"/>
      <c r="H9" s="794"/>
      <c r="I9" s="794"/>
      <c r="J9" s="795">
        <f t="shared" si="0"/>
        <v>0</v>
      </c>
      <c r="K9" s="478"/>
    </row>
    <row r="10" spans="1:11" s="296" customFormat="1" x14ac:dyDescent="0.2">
      <c r="A10" s="325" t="s">
        <v>159</v>
      </c>
      <c r="B10" s="794"/>
      <c r="C10" s="794"/>
      <c r="D10" s="794"/>
      <c r="E10" s="794"/>
      <c r="F10" s="794"/>
      <c r="G10" s="794"/>
      <c r="H10" s="794"/>
      <c r="I10" s="794"/>
      <c r="J10" s="795">
        <f t="shared" si="0"/>
        <v>0</v>
      </c>
      <c r="K10" s="478"/>
    </row>
    <row r="11" spans="1:11" s="296" customFormat="1" x14ac:dyDescent="0.2">
      <c r="A11" s="325" t="s">
        <v>163</v>
      </c>
      <c r="B11" s="794"/>
      <c r="C11" s="794"/>
      <c r="D11" s="794"/>
      <c r="E11" s="794"/>
      <c r="F11" s="794"/>
      <c r="G11" s="794"/>
      <c r="H11" s="794"/>
      <c r="I11" s="794"/>
      <c r="J11" s="795">
        <f t="shared" si="0"/>
        <v>0</v>
      </c>
      <c r="K11" s="478"/>
    </row>
    <row r="12" spans="1:11" s="296" customFormat="1" x14ac:dyDescent="0.2">
      <c r="A12" s="325" t="s">
        <v>36</v>
      </c>
      <c r="B12" s="794"/>
      <c r="C12" s="794"/>
      <c r="D12" s="794"/>
      <c r="E12" s="794"/>
      <c r="F12" s="794"/>
      <c r="G12" s="794"/>
      <c r="H12" s="794"/>
      <c r="I12" s="794"/>
      <c r="J12" s="795">
        <f t="shared" si="0"/>
        <v>0</v>
      </c>
      <c r="K12" s="478"/>
    </row>
    <row r="13" spans="1:11" s="296" customFormat="1" x14ac:dyDescent="0.2">
      <c r="A13" s="325" t="s">
        <v>37</v>
      </c>
      <c r="B13" s="794"/>
      <c r="C13" s="794"/>
      <c r="D13" s="794"/>
      <c r="E13" s="794"/>
      <c r="F13" s="794"/>
      <c r="G13" s="794"/>
      <c r="H13" s="794"/>
      <c r="I13" s="794"/>
      <c r="J13" s="795">
        <f t="shared" si="0"/>
        <v>0</v>
      </c>
      <c r="K13" s="478"/>
    </row>
    <row r="14" spans="1:11" s="296" customFormat="1" x14ac:dyDescent="0.2">
      <c r="A14" s="325"/>
      <c r="B14" s="794"/>
      <c r="C14" s="794"/>
      <c r="D14" s="794"/>
      <c r="E14" s="794"/>
      <c r="F14" s="794"/>
      <c r="G14" s="794"/>
      <c r="H14" s="794"/>
      <c r="I14" s="794"/>
      <c r="J14" s="795">
        <f t="shared" si="0"/>
        <v>0</v>
      </c>
      <c r="K14" s="478"/>
    </row>
    <row r="15" spans="1:11" s="296" customFormat="1" x14ac:dyDescent="0.2">
      <c r="A15" s="325"/>
      <c r="B15" s="794"/>
      <c r="C15" s="794"/>
      <c r="D15" s="794"/>
      <c r="E15" s="794"/>
      <c r="F15" s="794"/>
      <c r="G15" s="794"/>
      <c r="H15" s="794"/>
      <c r="I15" s="794"/>
      <c r="J15" s="795">
        <f t="shared" si="0"/>
        <v>0</v>
      </c>
      <c r="K15" s="478"/>
    </row>
    <row r="16" spans="1:11" s="296" customFormat="1" x14ac:dyDescent="0.2">
      <c r="A16" s="325" t="s">
        <v>160</v>
      </c>
      <c r="B16" s="794"/>
      <c r="C16" s="794"/>
      <c r="D16" s="794"/>
      <c r="E16" s="794"/>
      <c r="F16" s="794"/>
      <c r="G16" s="794"/>
      <c r="H16" s="794"/>
      <c r="I16" s="794"/>
      <c r="J16" s="795">
        <f t="shared" si="0"/>
        <v>0</v>
      </c>
      <c r="K16" s="478"/>
    </row>
    <row r="17" spans="1:11" s="296" customFormat="1" x14ac:dyDescent="0.2">
      <c r="A17" s="325" t="s">
        <v>161</v>
      </c>
      <c r="B17" s="794"/>
      <c r="C17" s="794"/>
      <c r="D17" s="794"/>
      <c r="E17" s="794"/>
      <c r="F17" s="794"/>
      <c r="G17" s="794"/>
      <c r="H17" s="794"/>
      <c r="I17" s="794"/>
      <c r="J17" s="795">
        <f t="shared" si="0"/>
        <v>0</v>
      </c>
      <c r="K17" s="478"/>
    </row>
    <row r="18" spans="1:11" s="215" customFormat="1" ht="31.5" customHeight="1" x14ac:dyDescent="0.2">
      <c r="A18" s="796" t="s">
        <v>71</v>
      </c>
      <c r="B18" s="797">
        <f>SUM(B6:B17)</f>
        <v>0</v>
      </c>
      <c r="C18" s="797">
        <f t="shared" ref="C18:I18" si="1">SUM(C6:C17)</f>
        <v>0</v>
      </c>
      <c r="D18" s="797">
        <f t="shared" si="1"/>
        <v>0</v>
      </c>
      <c r="E18" s="797">
        <f t="shared" si="1"/>
        <v>0</v>
      </c>
      <c r="F18" s="797">
        <f t="shared" si="1"/>
        <v>0</v>
      </c>
      <c r="G18" s="797">
        <f t="shared" si="1"/>
        <v>0</v>
      </c>
      <c r="H18" s="797">
        <f t="shared" si="1"/>
        <v>0</v>
      </c>
      <c r="I18" s="797">
        <f t="shared" si="1"/>
        <v>0</v>
      </c>
      <c r="J18" s="797">
        <f>SUM(J6:J17)</f>
        <v>0</v>
      </c>
    </row>
    <row r="19" spans="1:11" s="297" customFormat="1" ht="25.5" x14ac:dyDescent="0.2">
      <c r="A19" s="325" t="s">
        <v>52</v>
      </c>
      <c r="B19" s="799"/>
      <c r="C19" s="799"/>
      <c r="D19" s="799"/>
      <c r="E19" s="799"/>
      <c r="F19" s="799"/>
      <c r="G19" s="799"/>
      <c r="H19" s="799"/>
      <c r="I19" s="799"/>
      <c r="J19" s="795">
        <f>SUM(B19:I19)</f>
        <v>0</v>
      </c>
      <c r="K19" s="476"/>
    </row>
    <row r="20" spans="1:11" s="297" customFormat="1" ht="25.5" x14ac:dyDescent="0.2">
      <c r="A20" s="325" t="s">
        <v>53</v>
      </c>
      <c r="B20" s="799"/>
      <c r="C20" s="799"/>
      <c r="D20" s="799"/>
      <c r="E20" s="799"/>
      <c r="F20" s="799"/>
      <c r="G20" s="799"/>
      <c r="H20" s="799"/>
      <c r="I20" s="799"/>
      <c r="J20" s="795">
        <f t="shared" ref="J20:J26" si="2">SUM(B20:I20)</f>
        <v>0</v>
      </c>
      <c r="K20" s="476"/>
    </row>
    <row r="21" spans="1:11" s="297" customFormat="1" ht="25.5" x14ac:dyDescent="0.2">
      <c r="A21" s="325" t="s">
        <v>54</v>
      </c>
      <c r="B21" s="799"/>
      <c r="C21" s="799"/>
      <c r="D21" s="799"/>
      <c r="E21" s="799"/>
      <c r="F21" s="799"/>
      <c r="G21" s="799"/>
      <c r="H21" s="799"/>
      <c r="I21" s="799"/>
      <c r="J21" s="795">
        <f t="shared" si="2"/>
        <v>0</v>
      </c>
      <c r="K21" s="476"/>
    </row>
    <row r="22" spans="1:11" s="217" customFormat="1" x14ac:dyDescent="0.2">
      <c r="A22" s="881" t="s">
        <v>39</v>
      </c>
      <c r="B22" s="801">
        <f t="shared" ref="B22:I22" si="3">SUM(B19:B21)</f>
        <v>0</v>
      </c>
      <c r="C22" s="801">
        <f t="shared" si="3"/>
        <v>0</v>
      </c>
      <c r="D22" s="801">
        <f t="shared" si="3"/>
        <v>0</v>
      </c>
      <c r="E22" s="801">
        <f t="shared" si="3"/>
        <v>0</v>
      </c>
      <c r="F22" s="801">
        <f t="shared" si="3"/>
        <v>0</v>
      </c>
      <c r="G22" s="801">
        <f t="shared" si="3"/>
        <v>0</v>
      </c>
      <c r="H22" s="801">
        <f t="shared" si="3"/>
        <v>0</v>
      </c>
      <c r="I22" s="801">
        <f t="shared" si="3"/>
        <v>0</v>
      </c>
      <c r="J22" s="795">
        <f t="shared" si="2"/>
        <v>0</v>
      </c>
      <c r="K22" s="477"/>
    </row>
    <row r="23" spans="1:11" s="297" customFormat="1" ht="25.5" x14ac:dyDescent="0.2">
      <c r="A23" s="325" t="s">
        <v>55</v>
      </c>
      <c r="B23" s="799"/>
      <c r="C23" s="799"/>
      <c r="D23" s="799"/>
      <c r="E23" s="799"/>
      <c r="F23" s="799"/>
      <c r="G23" s="799"/>
      <c r="H23" s="799"/>
      <c r="I23" s="799"/>
      <c r="J23" s="795">
        <f t="shared" si="2"/>
        <v>0</v>
      </c>
      <c r="K23" s="476"/>
    </row>
    <row r="24" spans="1:11" s="297" customFormat="1" ht="25.5" x14ac:dyDescent="0.2">
      <c r="A24" s="325" t="s">
        <v>56</v>
      </c>
      <c r="B24" s="799"/>
      <c r="C24" s="799"/>
      <c r="D24" s="799"/>
      <c r="E24" s="799"/>
      <c r="F24" s="799"/>
      <c r="G24" s="799"/>
      <c r="H24" s="799"/>
      <c r="I24" s="799"/>
      <c r="J24" s="795">
        <f t="shared" si="2"/>
        <v>0</v>
      </c>
      <c r="K24" s="476"/>
    </row>
    <row r="25" spans="1:11" s="297" customFormat="1" ht="25.5" x14ac:dyDescent="0.2">
      <c r="A25" s="325" t="s">
        <v>57</v>
      </c>
      <c r="B25" s="799"/>
      <c r="C25" s="799"/>
      <c r="D25" s="799"/>
      <c r="E25" s="799"/>
      <c r="F25" s="799"/>
      <c r="G25" s="799"/>
      <c r="H25" s="799"/>
      <c r="I25" s="799"/>
      <c r="J25" s="795">
        <f t="shared" si="2"/>
        <v>0</v>
      </c>
      <c r="K25" s="476"/>
    </row>
    <row r="26" spans="1:11" s="217" customFormat="1" x14ac:dyDescent="0.2">
      <c r="A26" s="881" t="s">
        <v>40</v>
      </c>
      <c r="B26" s="801">
        <f t="shared" ref="B26:I26" si="4">SUM(B23:B25)</f>
        <v>0</v>
      </c>
      <c r="C26" s="801">
        <f t="shared" si="4"/>
        <v>0</v>
      </c>
      <c r="D26" s="801">
        <f t="shared" si="4"/>
        <v>0</v>
      </c>
      <c r="E26" s="801">
        <f t="shared" si="4"/>
        <v>0</v>
      </c>
      <c r="F26" s="801">
        <f t="shared" si="4"/>
        <v>0</v>
      </c>
      <c r="G26" s="801">
        <f t="shared" si="4"/>
        <v>0</v>
      </c>
      <c r="H26" s="801">
        <f t="shared" si="4"/>
        <v>0</v>
      </c>
      <c r="I26" s="801">
        <f t="shared" si="4"/>
        <v>0</v>
      </c>
      <c r="J26" s="795">
        <f t="shared" si="2"/>
        <v>0</v>
      </c>
      <c r="K26" s="477"/>
    </row>
    <row r="27" spans="1:11" s="215" customFormat="1" ht="31.5" x14ac:dyDescent="0.2">
      <c r="A27" s="796" t="s">
        <v>58</v>
      </c>
      <c r="B27" s="797">
        <f t="shared" ref="B27:I27" si="5">B22+B26</f>
        <v>0</v>
      </c>
      <c r="C27" s="797">
        <f t="shared" si="5"/>
        <v>0</v>
      </c>
      <c r="D27" s="797">
        <f>D22+D26</f>
        <v>0</v>
      </c>
      <c r="E27" s="797">
        <f>E22+E26</f>
        <v>0</v>
      </c>
      <c r="F27" s="797">
        <f t="shared" si="5"/>
        <v>0</v>
      </c>
      <c r="G27" s="797">
        <f t="shared" si="5"/>
        <v>0</v>
      </c>
      <c r="H27" s="797">
        <f t="shared" si="5"/>
        <v>0</v>
      </c>
      <c r="I27" s="798">
        <f t="shared" si="5"/>
        <v>0</v>
      </c>
      <c r="J27" s="798">
        <f>SUM(B27:I27)</f>
        <v>0</v>
      </c>
    </row>
    <row r="28" spans="1:11" ht="6" customHeight="1" x14ac:dyDescent="0.2">
      <c r="A28" s="187"/>
      <c r="B28" s="187"/>
      <c r="C28" s="187"/>
      <c r="D28" s="188"/>
      <c r="E28" s="188"/>
      <c r="F28" s="188"/>
      <c r="G28" s="188"/>
      <c r="H28" s="188"/>
      <c r="I28" s="187"/>
      <c r="J28" s="302"/>
      <c r="K28" s="215"/>
    </row>
    <row r="29" spans="1:11" ht="12.75" customHeight="1" x14ac:dyDescent="0.2">
      <c r="A29" s="183" t="s">
        <v>59</v>
      </c>
      <c r="B29" s="218"/>
      <c r="C29" s="218"/>
      <c r="D29" s="219"/>
      <c r="E29" s="219"/>
      <c r="F29" s="219"/>
      <c r="G29" s="219"/>
      <c r="H29" s="219"/>
      <c r="I29" s="218"/>
      <c r="J29" s="908">
        <f>SUM(B29:I29)</f>
        <v>0</v>
      </c>
      <c r="K29" s="215"/>
    </row>
    <row r="30" spans="1:11" ht="12.75" customHeight="1" x14ac:dyDescent="0.2">
      <c r="A30" s="183" t="s">
        <v>60</v>
      </c>
      <c r="B30" s="218"/>
      <c r="C30" s="218"/>
      <c r="D30" s="219"/>
      <c r="E30" s="219"/>
      <c r="F30" s="219"/>
      <c r="G30" s="219"/>
      <c r="H30" s="219"/>
      <c r="I30" s="218"/>
      <c r="J30" s="908">
        <f>SUM(B30:I30)</f>
        <v>0</v>
      </c>
      <c r="K30" s="215"/>
    </row>
    <row r="31" spans="1:11" ht="12.75" customHeight="1" x14ac:dyDescent="0.2">
      <c r="A31" s="186" t="s">
        <v>61</v>
      </c>
      <c r="B31" s="907">
        <f>B30+B29</f>
        <v>0</v>
      </c>
      <c r="C31" s="907">
        <f>C30+C29</f>
        <v>0</v>
      </c>
      <c r="D31" s="907">
        <f>D29+D30</f>
        <v>0</v>
      </c>
      <c r="E31" s="907">
        <f>E29+E30</f>
        <v>0</v>
      </c>
      <c r="F31" s="907">
        <f>F29+F30</f>
        <v>0</v>
      </c>
      <c r="G31" s="907">
        <f>G29+G30</f>
        <v>0</v>
      </c>
      <c r="H31" s="907">
        <f>H29+H30</f>
        <v>0</v>
      </c>
      <c r="I31" s="907">
        <f>+I30+I29</f>
        <v>0</v>
      </c>
      <c r="J31" s="909">
        <f>J29+J30</f>
        <v>0</v>
      </c>
      <c r="K31" s="215"/>
    </row>
    <row r="32" spans="1:11" ht="3.75" customHeight="1" x14ac:dyDescent="0.2">
      <c r="A32" s="191"/>
      <c r="B32" s="191"/>
      <c r="C32" s="191"/>
      <c r="D32" s="222"/>
      <c r="E32" s="222"/>
      <c r="F32" s="222"/>
      <c r="G32" s="222"/>
      <c r="H32" s="222"/>
      <c r="I32" s="221"/>
      <c r="J32" s="910"/>
      <c r="K32" s="215"/>
    </row>
    <row r="33" spans="1:11" ht="15" x14ac:dyDescent="0.2">
      <c r="A33" s="183" t="s">
        <v>6</v>
      </c>
      <c r="B33" s="290"/>
      <c r="C33" s="290"/>
      <c r="D33" s="225"/>
      <c r="E33" s="225"/>
      <c r="F33" s="225"/>
      <c r="G33" s="225"/>
      <c r="H33" s="219"/>
      <c r="I33" s="224"/>
      <c r="J33" s="908">
        <f>SUM(B33:I33)</f>
        <v>0</v>
      </c>
      <c r="K33" s="215"/>
    </row>
    <row r="34" spans="1:11" ht="15" x14ac:dyDescent="0.2">
      <c r="A34" s="183" t="s">
        <v>62</v>
      </c>
      <c r="B34" s="290"/>
      <c r="C34" s="290"/>
      <c r="D34" s="225"/>
      <c r="E34" s="225"/>
      <c r="F34" s="225"/>
      <c r="G34" s="225"/>
      <c r="H34" s="219"/>
      <c r="I34" s="224"/>
      <c r="J34" s="908">
        <f>SUM(B34:I34)</f>
        <v>0</v>
      </c>
      <c r="K34" s="215"/>
    </row>
    <row r="35" spans="1:11" ht="15" x14ac:dyDescent="0.2">
      <c r="A35" s="183" t="s">
        <v>63</v>
      </c>
      <c r="B35" s="290"/>
      <c r="C35" s="290"/>
      <c r="D35" s="225"/>
      <c r="E35" s="225"/>
      <c r="F35" s="225"/>
      <c r="G35" s="225"/>
      <c r="H35" s="219"/>
      <c r="I35" s="218"/>
      <c r="J35" s="908">
        <f>SUM(B35:I35)</f>
        <v>0</v>
      </c>
      <c r="K35" s="215"/>
    </row>
    <row r="36" spans="1:11" ht="15" x14ac:dyDescent="0.2">
      <c r="A36" s="186" t="s">
        <v>64</v>
      </c>
      <c r="B36" s="907">
        <f t="shared" ref="B36:I36" si="6">SUM(B33:B35)</f>
        <v>0</v>
      </c>
      <c r="C36" s="907">
        <f t="shared" si="6"/>
        <v>0</v>
      </c>
      <c r="D36" s="907">
        <f t="shared" si="6"/>
        <v>0</v>
      </c>
      <c r="E36" s="907">
        <f t="shared" si="6"/>
        <v>0</v>
      </c>
      <c r="F36" s="907">
        <f t="shared" si="6"/>
        <v>0</v>
      </c>
      <c r="G36" s="907">
        <f t="shared" si="6"/>
        <v>0</v>
      </c>
      <c r="H36" s="907">
        <f t="shared" si="6"/>
        <v>0</v>
      </c>
      <c r="I36" s="907">
        <f t="shared" si="6"/>
        <v>0</v>
      </c>
      <c r="J36" s="909">
        <f>SUM(J33:J35)</f>
        <v>0</v>
      </c>
      <c r="K36" s="215"/>
    </row>
    <row r="37" spans="1:11" ht="4.5" customHeight="1" x14ac:dyDescent="0.2">
      <c r="A37" s="183"/>
      <c r="B37" s="184"/>
      <c r="C37" s="184"/>
      <c r="D37" s="225"/>
      <c r="E37" s="225"/>
      <c r="F37" s="225"/>
      <c r="G37" s="225"/>
      <c r="H37" s="219"/>
      <c r="I37" s="184"/>
      <c r="J37" s="911"/>
      <c r="K37" s="215"/>
    </row>
    <row r="38" spans="1:11" ht="12.75" customHeight="1" x14ac:dyDescent="0.2">
      <c r="A38" s="186" t="s">
        <v>65</v>
      </c>
      <c r="B38" s="226"/>
      <c r="C38" s="226"/>
      <c r="D38" s="226"/>
      <c r="E38" s="226"/>
      <c r="F38" s="226"/>
      <c r="G38" s="226"/>
      <c r="H38" s="220"/>
      <c r="I38" s="226"/>
      <c r="J38" s="909">
        <f>SUM(B38:I38)</f>
        <v>0</v>
      </c>
      <c r="K38" s="215"/>
    </row>
    <row r="39" spans="1:11" ht="3" customHeight="1" x14ac:dyDescent="0.2">
      <c r="A39" s="183"/>
      <c r="B39" s="184"/>
      <c r="C39" s="184"/>
      <c r="D39" s="225"/>
      <c r="E39" s="225"/>
      <c r="F39" s="225"/>
      <c r="G39" s="225"/>
      <c r="H39" s="219"/>
      <c r="I39" s="224"/>
      <c r="J39" s="303"/>
      <c r="K39" s="215"/>
    </row>
    <row r="40" spans="1:11" s="298" customFormat="1" ht="15" x14ac:dyDescent="0.2">
      <c r="A40" s="803" t="s">
        <v>109</v>
      </c>
      <c r="B40" s="804"/>
      <c r="C40" s="804"/>
      <c r="D40" s="804"/>
      <c r="E40" s="804"/>
      <c r="F40" s="804"/>
      <c r="G40" s="804"/>
      <c r="H40" s="804"/>
      <c r="I40" s="804"/>
      <c r="J40" s="805">
        <f t="shared" ref="J40:J49" si="7">SUM(B40:I40)</f>
        <v>0</v>
      </c>
      <c r="K40" s="479"/>
    </row>
    <row r="41" spans="1:11" s="298" customFormat="1" ht="15" x14ac:dyDescent="0.2">
      <c r="A41" s="806" t="s">
        <v>138</v>
      </c>
      <c r="B41" s="804"/>
      <c r="C41" s="804"/>
      <c r="D41" s="804"/>
      <c r="E41" s="804"/>
      <c r="F41" s="804"/>
      <c r="G41" s="804"/>
      <c r="H41" s="804"/>
      <c r="I41" s="804"/>
      <c r="J41" s="805">
        <f t="shared" si="7"/>
        <v>0</v>
      </c>
      <c r="K41" s="479"/>
    </row>
    <row r="42" spans="1:11" s="318" customFormat="1" ht="15" x14ac:dyDescent="0.2">
      <c r="A42" s="807" t="s">
        <v>139</v>
      </c>
      <c r="B42" s="808">
        <f>SUM(B40:B41)</f>
        <v>0</v>
      </c>
      <c r="C42" s="808">
        <f t="shared" ref="C42:I42" si="8">SUM(C40:C41)</f>
        <v>0</v>
      </c>
      <c r="D42" s="808">
        <f t="shared" si="8"/>
        <v>0</v>
      </c>
      <c r="E42" s="808">
        <f t="shared" si="8"/>
        <v>0</v>
      </c>
      <c r="F42" s="808">
        <f t="shared" si="8"/>
        <v>0</v>
      </c>
      <c r="G42" s="808">
        <f t="shared" si="8"/>
        <v>0</v>
      </c>
      <c r="H42" s="808">
        <f t="shared" si="8"/>
        <v>0</v>
      </c>
      <c r="I42" s="808">
        <f t="shared" si="8"/>
        <v>0</v>
      </c>
      <c r="J42" s="805">
        <f t="shared" si="7"/>
        <v>0</v>
      </c>
      <c r="K42" s="480"/>
    </row>
    <row r="43" spans="1:11" s="299" customFormat="1" ht="15" x14ac:dyDescent="0.2">
      <c r="A43" s="806" t="s">
        <v>140</v>
      </c>
      <c r="B43" s="809"/>
      <c r="C43" s="809"/>
      <c r="D43" s="809"/>
      <c r="E43" s="809"/>
      <c r="F43" s="809"/>
      <c r="G43" s="809"/>
      <c r="H43" s="809"/>
      <c r="I43" s="809"/>
      <c r="J43" s="805">
        <f t="shared" si="7"/>
        <v>0</v>
      </c>
      <c r="K43" s="479"/>
    </row>
    <row r="44" spans="1:11" s="299" customFormat="1" ht="15" x14ac:dyDescent="0.2">
      <c r="A44" s="806" t="s">
        <v>141</v>
      </c>
      <c r="B44" s="809"/>
      <c r="C44" s="809"/>
      <c r="D44" s="809"/>
      <c r="E44" s="809"/>
      <c r="F44" s="809"/>
      <c r="G44" s="809"/>
      <c r="H44" s="809"/>
      <c r="I44" s="809"/>
      <c r="J44" s="805">
        <f t="shared" si="7"/>
        <v>0</v>
      </c>
      <c r="K44" s="479"/>
    </row>
    <row r="45" spans="1:11" s="318" customFormat="1" ht="15" x14ac:dyDescent="0.2">
      <c r="A45" s="807" t="s">
        <v>142</v>
      </c>
      <c r="B45" s="808">
        <f>SUM(B43:B44)</f>
        <v>0</v>
      </c>
      <c r="C45" s="808">
        <f t="shared" ref="C45:I45" si="9">SUM(C43:C44)</f>
        <v>0</v>
      </c>
      <c r="D45" s="808">
        <f t="shared" si="9"/>
        <v>0</v>
      </c>
      <c r="E45" s="808">
        <f t="shared" si="9"/>
        <v>0</v>
      </c>
      <c r="F45" s="808">
        <f t="shared" si="9"/>
        <v>0</v>
      </c>
      <c r="G45" s="808">
        <f t="shared" si="9"/>
        <v>0</v>
      </c>
      <c r="H45" s="808">
        <f t="shared" si="9"/>
        <v>0</v>
      </c>
      <c r="I45" s="808">
        <f t="shared" si="9"/>
        <v>0</v>
      </c>
      <c r="J45" s="805">
        <f t="shared" si="7"/>
        <v>0</v>
      </c>
      <c r="K45" s="480"/>
    </row>
    <row r="46" spans="1:11" s="228" customFormat="1" ht="38.25" x14ac:dyDescent="0.2">
      <c r="A46" s="810" t="s">
        <v>122</v>
      </c>
      <c r="B46" s="811">
        <f>B42+B45</f>
        <v>0</v>
      </c>
      <c r="C46" s="811">
        <f t="shared" ref="C46:H46" si="10">C42+C45</f>
        <v>0</v>
      </c>
      <c r="D46" s="811">
        <f t="shared" si="10"/>
        <v>0</v>
      </c>
      <c r="E46" s="811">
        <f t="shared" si="10"/>
        <v>0</v>
      </c>
      <c r="F46" s="811">
        <f t="shared" si="10"/>
        <v>0</v>
      </c>
      <c r="G46" s="811">
        <f t="shared" si="10"/>
        <v>0</v>
      </c>
      <c r="H46" s="811">
        <f t="shared" si="10"/>
        <v>0</v>
      </c>
      <c r="I46" s="811">
        <f>I42+I45</f>
        <v>0</v>
      </c>
      <c r="J46" s="805">
        <f t="shared" si="7"/>
        <v>0</v>
      </c>
      <c r="K46" s="479"/>
    </row>
    <row r="47" spans="1:11" ht="15" x14ac:dyDescent="0.2">
      <c r="A47" s="183" t="s">
        <v>66</v>
      </c>
      <c r="B47" s="481"/>
      <c r="C47" s="481"/>
      <c r="D47" s="481"/>
      <c r="E47" s="481"/>
      <c r="F47" s="481"/>
      <c r="G47" s="481"/>
      <c r="H47" s="482"/>
      <c r="I47" s="481"/>
      <c r="J47" s="483">
        <f t="shared" si="7"/>
        <v>0</v>
      </c>
      <c r="K47" s="479"/>
    </row>
    <row r="48" spans="1:11" ht="15" x14ac:dyDescent="0.2">
      <c r="A48" s="183" t="s">
        <v>67</v>
      </c>
      <c r="B48" s="481"/>
      <c r="C48" s="481"/>
      <c r="D48" s="481"/>
      <c r="E48" s="481"/>
      <c r="F48" s="481"/>
      <c r="G48" s="481"/>
      <c r="H48" s="482"/>
      <c r="I48" s="481"/>
      <c r="J48" s="483">
        <f t="shared" si="7"/>
        <v>0</v>
      </c>
      <c r="K48" s="479"/>
    </row>
    <row r="49" spans="1:11" x14ac:dyDescent="0.2">
      <c r="A49" s="186" t="s">
        <v>68</v>
      </c>
      <c r="B49" s="484">
        <f t="shared" ref="B49:G49" si="11">SUM(B42:B48)</f>
        <v>0</v>
      </c>
      <c r="C49" s="484">
        <f>SUM(C42:C48)</f>
        <v>0</v>
      </c>
      <c r="D49" s="484">
        <f>SUM(D42:D48)</f>
        <v>0</v>
      </c>
      <c r="E49" s="484">
        <f>SUM(E42:E48)</f>
        <v>0</v>
      </c>
      <c r="F49" s="484">
        <f t="shared" si="11"/>
        <v>0</v>
      </c>
      <c r="G49" s="484">
        <f t="shared" si="11"/>
        <v>0</v>
      </c>
      <c r="H49" s="484">
        <f>SUM(H42:H48)</f>
        <v>0</v>
      </c>
      <c r="I49" s="484">
        <f>SUM(I42:I48)</f>
        <v>0</v>
      </c>
      <c r="J49" s="485">
        <f t="shared" si="7"/>
        <v>0</v>
      </c>
      <c r="K49" s="486"/>
    </row>
    <row r="50" spans="1:11" ht="4.5" customHeight="1" x14ac:dyDescent="0.2">
      <c r="A50" s="184"/>
      <c r="B50" s="184"/>
      <c r="C50" s="184"/>
      <c r="D50" s="192"/>
      <c r="E50" s="192"/>
      <c r="F50" s="192"/>
      <c r="G50" s="192"/>
      <c r="H50" s="192"/>
      <c r="I50" s="184"/>
      <c r="J50" s="305"/>
    </row>
    <row r="51" spans="1:11" x14ac:dyDescent="0.2">
      <c r="A51" s="194" t="s">
        <v>308</v>
      </c>
      <c r="B51" s="196"/>
      <c r="C51" s="196"/>
      <c r="D51" s="196"/>
      <c r="E51" s="196"/>
      <c r="F51" s="196"/>
      <c r="G51" s="196"/>
      <c r="H51" s="196"/>
      <c r="I51" s="195"/>
      <c r="J51" s="197">
        <f>SUM(B51:I51)</f>
        <v>0</v>
      </c>
    </row>
    <row r="52" spans="1:11" ht="4.5" customHeight="1" x14ac:dyDescent="0.2">
      <c r="A52" s="184"/>
      <c r="B52" s="184"/>
      <c r="C52" s="184"/>
      <c r="D52" s="192"/>
      <c r="E52" s="192"/>
      <c r="F52" s="192"/>
      <c r="G52" s="192"/>
      <c r="H52" s="192"/>
      <c r="I52" s="184"/>
      <c r="J52" s="305"/>
    </row>
    <row r="53" spans="1:11" x14ac:dyDescent="0.2">
      <c r="A53" s="198" t="s">
        <v>70</v>
      </c>
      <c r="B53" s="199"/>
      <c r="C53" s="199"/>
      <c r="D53" s="200"/>
      <c r="E53" s="200"/>
      <c r="F53" s="200"/>
      <c r="G53" s="200"/>
      <c r="H53" s="201"/>
      <c r="I53" s="199"/>
      <c r="J53" s="306">
        <f>SUM(B53:I53)</f>
        <v>0</v>
      </c>
    </row>
  </sheetData>
  <phoneticPr fontId="0" type="noConversion"/>
  <printOptions horizontalCentered="1" verticalCentered="1"/>
  <pageMargins left="0" right="0" top="0" bottom="0" header="0" footer="0"/>
  <pageSetup paperSize="8" scale="96" orientation="landscape" r:id="rId1"/>
  <headerFooter alignWithMargins="0">
    <oddHeader>&amp;CIGAENR cartographie Université de Lorraine&amp;R&amp;"Arial,Gras"&amp;8&amp;A</oddHeader>
    <oddFooter>&amp;RUL / DAPEQ / le 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5">
    <tabColor theme="9"/>
    <pageSetUpPr fitToPage="1"/>
  </sheetPr>
  <dimension ref="A1:AG53"/>
  <sheetViews>
    <sheetView tabSelected="1" zoomScale="80" zoomScaleNormal="80" workbookViewId="0">
      <selection activeCell="P38" sqref="P38"/>
    </sheetView>
  </sheetViews>
  <sheetFormatPr baseColWidth="10" defaultColWidth="11.42578125" defaultRowHeight="12.75" x14ac:dyDescent="0.2"/>
  <cols>
    <col min="1" max="1" width="47.42578125" style="185" customWidth="1"/>
    <col min="2" max="17" width="16.7109375" style="185" customWidth="1"/>
    <col min="18" max="18" width="16.7109375" style="307" customWidth="1"/>
    <col min="19" max="16384" width="11.42578125" style="185"/>
  </cols>
  <sheetData>
    <row r="1" spans="1:18" s="211" customFormat="1" ht="63" x14ac:dyDescent="0.25">
      <c r="A1" s="210" t="s">
        <v>311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92" t="s">
        <v>333</v>
      </c>
      <c r="R1" s="210" t="s">
        <v>312</v>
      </c>
    </row>
    <row r="2" spans="1:18" s="176" customFormat="1" ht="15.75" x14ac:dyDescent="0.2">
      <c r="A2" s="865" t="s">
        <v>49</v>
      </c>
      <c r="B2" s="813"/>
      <c r="C2" s="813"/>
      <c r="D2" s="813"/>
      <c r="E2" s="813"/>
      <c r="F2" s="813"/>
      <c r="G2" s="813"/>
      <c r="H2" s="813"/>
      <c r="I2" s="813"/>
      <c r="J2" s="813"/>
      <c r="K2" s="813"/>
      <c r="L2" s="813"/>
      <c r="M2" s="813"/>
      <c r="N2" s="813"/>
      <c r="O2" s="813"/>
      <c r="P2" s="813"/>
      <c r="Q2" s="813"/>
      <c r="R2" s="814"/>
    </row>
    <row r="3" spans="1:18" s="176" customFormat="1" ht="15.75" x14ac:dyDescent="0.2">
      <c r="A3" s="865" t="s">
        <v>50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236"/>
    </row>
    <row r="4" spans="1:18" s="176" customFormat="1" ht="15.75" x14ac:dyDescent="0.2">
      <c r="A4" s="865" t="s">
        <v>330</v>
      </c>
      <c r="B4" s="179"/>
      <c r="C4" s="179"/>
      <c r="D4" s="179"/>
      <c r="E4" s="179"/>
      <c r="F4" s="179"/>
      <c r="G4" s="179"/>
      <c r="H4" s="179"/>
      <c r="I4" s="179"/>
      <c r="J4" s="179"/>
      <c r="K4" s="179"/>
      <c r="L4" s="179"/>
      <c r="M4" s="179"/>
      <c r="N4" s="179"/>
      <c r="O4" s="178"/>
      <c r="P4" s="179"/>
      <c r="Q4" s="179"/>
      <c r="R4" s="300"/>
    </row>
    <row r="5" spans="1:18" s="182" customFormat="1" ht="4.5" customHeight="1" x14ac:dyDescent="0.2">
      <c r="A5" s="212"/>
      <c r="B5" s="212"/>
      <c r="C5" s="213"/>
      <c r="D5" s="213"/>
      <c r="E5" s="213"/>
      <c r="F5" s="213"/>
      <c r="G5" s="213"/>
      <c r="H5" s="213"/>
      <c r="I5" s="213"/>
      <c r="J5" s="213"/>
      <c r="K5" s="213"/>
      <c r="L5" s="213"/>
      <c r="M5" s="213"/>
      <c r="N5" s="213"/>
      <c r="O5" s="212"/>
      <c r="P5" s="213"/>
      <c r="Q5" s="213"/>
      <c r="R5" s="301"/>
    </row>
    <row r="6" spans="1:18" s="296" customFormat="1" x14ac:dyDescent="0.2">
      <c r="A6" s="325" t="s">
        <v>155</v>
      </c>
      <c r="B6" s="794"/>
      <c r="C6" s="794"/>
      <c r="D6" s="794"/>
      <c r="E6" s="794"/>
      <c r="F6" s="794"/>
      <c r="G6" s="794"/>
      <c r="H6" s="794"/>
      <c r="I6" s="794"/>
      <c r="J6" s="794"/>
      <c r="K6" s="794"/>
      <c r="L6" s="794"/>
      <c r="M6" s="794"/>
      <c r="N6" s="794"/>
      <c r="O6" s="794"/>
      <c r="P6" s="794"/>
      <c r="Q6" s="794"/>
      <c r="R6" s="795">
        <f>SUM(B6:Q6)</f>
        <v>0</v>
      </c>
    </row>
    <row r="7" spans="1:18" s="296" customFormat="1" x14ac:dyDescent="0.2">
      <c r="A7" s="325" t="s">
        <v>156</v>
      </c>
      <c r="B7" s="794"/>
      <c r="C7" s="794"/>
      <c r="D7" s="794"/>
      <c r="E7" s="794"/>
      <c r="F7" s="794"/>
      <c r="G7" s="794"/>
      <c r="H7" s="794"/>
      <c r="I7" s="794"/>
      <c r="J7" s="794"/>
      <c r="K7" s="794"/>
      <c r="L7" s="794"/>
      <c r="M7" s="794"/>
      <c r="N7" s="794"/>
      <c r="O7" s="794"/>
      <c r="P7" s="794"/>
      <c r="Q7" s="794"/>
      <c r="R7" s="795">
        <f t="shared" ref="R7:R25" si="0">SUM(B7:Q7)</f>
        <v>0</v>
      </c>
    </row>
    <row r="8" spans="1:18" s="296" customFormat="1" x14ac:dyDescent="0.2">
      <c r="A8" s="325" t="s">
        <v>157</v>
      </c>
      <c r="B8" s="794"/>
      <c r="C8" s="794"/>
      <c r="D8" s="794"/>
      <c r="E8" s="794"/>
      <c r="F8" s="794"/>
      <c r="G8" s="794"/>
      <c r="H8" s="794"/>
      <c r="I8" s="794"/>
      <c r="J8" s="794"/>
      <c r="K8" s="794"/>
      <c r="L8" s="794"/>
      <c r="M8" s="794"/>
      <c r="N8" s="794"/>
      <c r="O8" s="794"/>
      <c r="P8" s="794"/>
      <c r="Q8" s="794"/>
      <c r="R8" s="795">
        <f t="shared" si="0"/>
        <v>0</v>
      </c>
    </row>
    <row r="9" spans="1:18" s="296" customFormat="1" x14ac:dyDescent="0.2">
      <c r="A9" s="325" t="s">
        <v>158</v>
      </c>
      <c r="B9" s="794"/>
      <c r="C9" s="794"/>
      <c r="D9" s="794"/>
      <c r="E9" s="794"/>
      <c r="F9" s="794"/>
      <c r="G9" s="794"/>
      <c r="H9" s="794"/>
      <c r="I9" s="794"/>
      <c r="J9" s="794"/>
      <c r="K9" s="794"/>
      <c r="L9" s="794"/>
      <c r="M9" s="794"/>
      <c r="N9" s="794"/>
      <c r="O9" s="794"/>
      <c r="P9" s="794"/>
      <c r="Q9" s="794"/>
      <c r="R9" s="795">
        <f t="shared" si="0"/>
        <v>0</v>
      </c>
    </row>
    <row r="10" spans="1:18" s="296" customFormat="1" x14ac:dyDescent="0.2">
      <c r="A10" s="325" t="s">
        <v>159</v>
      </c>
      <c r="B10" s="794"/>
      <c r="C10" s="794"/>
      <c r="D10" s="794"/>
      <c r="E10" s="794"/>
      <c r="F10" s="794"/>
      <c r="G10" s="794"/>
      <c r="H10" s="794"/>
      <c r="I10" s="794"/>
      <c r="J10" s="794"/>
      <c r="K10" s="794"/>
      <c r="L10" s="794"/>
      <c r="M10" s="794"/>
      <c r="N10" s="794"/>
      <c r="O10" s="794"/>
      <c r="P10" s="794"/>
      <c r="Q10" s="794"/>
      <c r="R10" s="795">
        <f t="shared" si="0"/>
        <v>0</v>
      </c>
    </row>
    <row r="11" spans="1:18" s="296" customFormat="1" x14ac:dyDescent="0.2">
      <c r="A11" s="325" t="s">
        <v>163</v>
      </c>
      <c r="B11" s="794"/>
      <c r="C11" s="794"/>
      <c r="D11" s="794"/>
      <c r="E11" s="794"/>
      <c r="F11" s="794"/>
      <c r="G11" s="794"/>
      <c r="H11" s="794"/>
      <c r="I11" s="794"/>
      <c r="J11" s="794"/>
      <c r="K11" s="794"/>
      <c r="L11" s="794"/>
      <c r="M11" s="794"/>
      <c r="N11" s="794"/>
      <c r="O11" s="794"/>
      <c r="P11" s="794"/>
      <c r="Q11" s="794"/>
      <c r="R11" s="795">
        <f t="shared" si="0"/>
        <v>0</v>
      </c>
    </row>
    <row r="12" spans="1:18" s="296" customFormat="1" x14ac:dyDescent="0.2">
      <c r="A12" s="325" t="s">
        <v>36</v>
      </c>
      <c r="B12" s="794"/>
      <c r="C12" s="794"/>
      <c r="D12" s="794"/>
      <c r="E12" s="794"/>
      <c r="F12" s="794"/>
      <c r="G12" s="794"/>
      <c r="H12" s="794"/>
      <c r="I12" s="794"/>
      <c r="J12" s="794"/>
      <c r="K12" s="794"/>
      <c r="L12" s="794"/>
      <c r="M12" s="794"/>
      <c r="N12" s="794"/>
      <c r="O12" s="794"/>
      <c r="P12" s="794"/>
      <c r="Q12" s="794"/>
      <c r="R12" s="795">
        <f t="shared" si="0"/>
        <v>0</v>
      </c>
    </row>
    <row r="13" spans="1:18" s="296" customFormat="1" x14ac:dyDescent="0.2">
      <c r="A13" s="325" t="s">
        <v>37</v>
      </c>
      <c r="B13" s="794"/>
      <c r="C13" s="794"/>
      <c r="D13" s="794"/>
      <c r="E13" s="794"/>
      <c r="F13" s="794"/>
      <c r="G13" s="794"/>
      <c r="H13" s="794"/>
      <c r="I13" s="794"/>
      <c r="J13" s="794"/>
      <c r="K13" s="794"/>
      <c r="L13" s="794"/>
      <c r="M13" s="794"/>
      <c r="N13" s="794"/>
      <c r="O13" s="794"/>
      <c r="P13" s="794"/>
      <c r="Q13" s="794"/>
      <c r="R13" s="795">
        <f t="shared" si="0"/>
        <v>0</v>
      </c>
    </row>
    <row r="14" spans="1:18" s="296" customFormat="1" x14ac:dyDescent="0.2">
      <c r="A14" s="325"/>
      <c r="B14" s="794"/>
      <c r="C14" s="794"/>
      <c r="D14" s="794"/>
      <c r="E14" s="794"/>
      <c r="F14" s="794"/>
      <c r="G14" s="794"/>
      <c r="H14" s="794"/>
      <c r="I14" s="794"/>
      <c r="J14" s="794"/>
      <c r="K14" s="794"/>
      <c r="L14" s="794"/>
      <c r="M14" s="794"/>
      <c r="N14" s="794"/>
      <c r="O14" s="794"/>
      <c r="P14" s="794"/>
      <c r="Q14" s="794"/>
      <c r="R14" s="795">
        <f t="shared" si="0"/>
        <v>0</v>
      </c>
    </row>
    <row r="15" spans="1:18" s="296" customFormat="1" x14ac:dyDescent="0.2">
      <c r="A15" s="325"/>
      <c r="B15" s="794"/>
      <c r="C15" s="794"/>
      <c r="D15" s="794"/>
      <c r="E15" s="794"/>
      <c r="F15" s="794"/>
      <c r="G15" s="794"/>
      <c r="H15" s="794"/>
      <c r="I15" s="794"/>
      <c r="J15" s="794"/>
      <c r="K15" s="794"/>
      <c r="L15" s="794"/>
      <c r="M15" s="794"/>
      <c r="N15" s="794"/>
      <c r="O15" s="794"/>
      <c r="P15" s="794"/>
      <c r="Q15" s="794"/>
      <c r="R15" s="795">
        <f t="shared" si="0"/>
        <v>0</v>
      </c>
    </row>
    <row r="16" spans="1:18" s="296" customFormat="1" x14ac:dyDescent="0.2">
      <c r="A16" s="325" t="s">
        <v>160</v>
      </c>
      <c r="B16" s="794"/>
      <c r="C16" s="794"/>
      <c r="D16" s="794"/>
      <c r="E16" s="794"/>
      <c r="F16" s="794"/>
      <c r="G16" s="794"/>
      <c r="H16" s="794"/>
      <c r="I16" s="794"/>
      <c r="J16" s="794"/>
      <c r="K16" s="794"/>
      <c r="L16" s="794"/>
      <c r="M16" s="794"/>
      <c r="N16" s="794"/>
      <c r="O16" s="794"/>
      <c r="P16" s="794"/>
      <c r="Q16" s="794"/>
      <c r="R16" s="795">
        <f t="shared" si="0"/>
        <v>0</v>
      </c>
    </row>
    <row r="17" spans="1:18" s="296" customFormat="1" x14ac:dyDescent="0.2">
      <c r="A17" s="325" t="s">
        <v>161</v>
      </c>
      <c r="B17" s="794"/>
      <c r="C17" s="794"/>
      <c r="D17" s="794"/>
      <c r="E17" s="794"/>
      <c r="F17" s="794"/>
      <c r="G17" s="794"/>
      <c r="H17" s="794"/>
      <c r="I17" s="794"/>
      <c r="J17" s="794"/>
      <c r="K17" s="794"/>
      <c r="L17" s="794"/>
      <c r="M17" s="794"/>
      <c r="N17" s="794"/>
      <c r="O17" s="794"/>
      <c r="P17" s="794"/>
      <c r="Q17" s="794"/>
      <c r="R17" s="795">
        <f t="shared" si="0"/>
        <v>0</v>
      </c>
    </row>
    <row r="18" spans="1:18" s="215" customFormat="1" ht="31.5" customHeight="1" x14ac:dyDescent="0.2">
      <c r="A18" s="796" t="s">
        <v>71</v>
      </c>
      <c r="B18" s="815">
        <f>SUM(B6:B17)</f>
        <v>0</v>
      </c>
      <c r="C18" s="815">
        <f t="shared" ref="C18:R18" si="1">SUM(C6:C17)</f>
        <v>0</v>
      </c>
      <c r="D18" s="815">
        <f t="shared" si="1"/>
        <v>0</v>
      </c>
      <c r="E18" s="815">
        <f t="shared" si="1"/>
        <v>0</v>
      </c>
      <c r="F18" s="815">
        <f t="shared" si="1"/>
        <v>0</v>
      </c>
      <c r="G18" s="815">
        <f t="shared" si="1"/>
        <v>0</v>
      </c>
      <c r="H18" s="815">
        <f t="shared" si="1"/>
        <v>0</v>
      </c>
      <c r="I18" s="815">
        <f t="shared" si="1"/>
        <v>0</v>
      </c>
      <c r="J18" s="815">
        <f t="shared" si="1"/>
        <v>0</v>
      </c>
      <c r="K18" s="815">
        <f t="shared" si="1"/>
        <v>0</v>
      </c>
      <c r="L18" s="815">
        <f t="shared" si="1"/>
        <v>0</v>
      </c>
      <c r="M18" s="815">
        <f t="shared" si="1"/>
        <v>0</v>
      </c>
      <c r="N18" s="815">
        <f t="shared" si="1"/>
        <v>0</v>
      </c>
      <c r="O18" s="815">
        <f t="shared" si="1"/>
        <v>0</v>
      </c>
      <c r="P18" s="815">
        <f t="shared" si="1"/>
        <v>0</v>
      </c>
      <c r="Q18" s="815">
        <f t="shared" si="1"/>
        <v>0</v>
      </c>
      <c r="R18" s="815">
        <f t="shared" si="1"/>
        <v>0</v>
      </c>
    </row>
    <row r="19" spans="1:18" s="297" customFormat="1" ht="25.5" x14ac:dyDescent="0.2">
      <c r="A19" s="325" t="s">
        <v>52</v>
      </c>
      <c r="B19" s="799"/>
      <c r="C19" s="799"/>
      <c r="D19" s="799"/>
      <c r="E19" s="799"/>
      <c r="F19" s="799"/>
      <c r="G19" s="799"/>
      <c r="H19" s="799"/>
      <c r="I19" s="799"/>
      <c r="J19" s="799"/>
      <c r="K19" s="799"/>
      <c r="L19" s="799"/>
      <c r="M19" s="799"/>
      <c r="N19" s="799"/>
      <c r="O19" s="799"/>
      <c r="P19" s="799"/>
      <c r="Q19" s="799"/>
      <c r="R19" s="795">
        <f t="shared" si="0"/>
        <v>0</v>
      </c>
    </row>
    <row r="20" spans="1:18" s="297" customFormat="1" ht="25.5" x14ac:dyDescent="0.2">
      <c r="A20" s="325" t="s">
        <v>53</v>
      </c>
      <c r="B20" s="799"/>
      <c r="C20" s="799"/>
      <c r="D20" s="799"/>
      <c r="E20" s="799"/>
      <c r="F20" s="799"/>
      <c r="G20" s="799"/>
      <c r="H20" s="799"/>
      <c r="I20" s="799"/>
      <c r="J20" s="799"/>
      <c r="K20" s="799"/>
      <c r="L20" s="799"/>
      <c r="M20" s="799"/>
      <c r="N20" s="799"/>
      <c r="O20" s="799"/>
      <c r="P20" s="799"/>
      <c r="Q20" s="799"/>
      <c r="R20" s="795">
        <f t="shared" si="0"/>
        <v>0</v>
      </c>
    </row>
    <row r="21" spans="1:18" s="297" customFormat="1" ht="25.5" x14ac:dyDescent="0.2">
      <c r="A21" s="325" t="s">
        <v>54</v>
      </c>
      <c r="B21" s="799"/>
      <c r="C21" s="799"/>
      <c r="D21" s="799"/>
      <c r="E21" s="799"/>
      <c r="F21" s="799"/>
      <c r="G21" s="799"/>
      <c r="H21" s="799"/>
      <c r="I21" s="799"/>
      <c r="J21" s="799"/>
      <c r="K21" s="799"/>
      <c r="L21" s="799"/>
      <c r="M21" s="799"/>
      <c r="N21" s="799"/>
      <c r="O21" s="799"/>
      <c r="P21" s="799"/>
      <c r="Q21" s="799"/>
      <c r="R21" s="795">
        <f t="shared" si="0"/>
        <v>0</v>
      </c>
    </row>
    <row r="22" spans="1:18" s="217" customFormat="1" x14ac:dyDescent="0.2">
      <c r="A22" s="881" t="s">
        <v>39</v>
      </c>
      <c r="B22" s="801">
        <f t="shared" ref="B22:J22" si="2">SUM(B19:B21)</f>
        <v>0</v>
      </c>
      <c r="C22" s="801">
        <f t="shared" si="2"/>
        <v>0</v>
      </c>
      <c r="D22" s="801">
        <f t="shared" si="2"/>
        <v>0</v>
      </c>
      <c r="E22" s="801">
        <f>SUM(E19:E21)</f>
        <v>0</v>
      </c>
      <c r="F22" s="801">
        <f t="shared" si="2"/>
        <v>0</v>
      </c>
      <c r="G22" s="801">
        <f t="shared" si="2"/>
        <v>0</v>
      </c>
      <c r="H22" s="801">
        <f t="shared" si="2"/>
        <v>0</v>
      </c>
      <c r="I22" s="801">
        <f t="shared" si="2"/>
        <v>0</v>
      </c>
      <c r="J22" s="801">
        <f t="shared" si="2"/>
        <v>0</v>
      </c>
      <c r="K22" s="801">
        <f t="shared" ref="K22:Q22" si="3">SUM(K19:K21)</f>
        <v>0</v>
      </c>
      <c r="L22" s="801">
        <f t="shared" si="3"/>
        <v>0</v>
      </c>
      <c r="M22" s="801">
        <f t="shared" si="3"/>
        <v>0</v>
      </c>
      <c r="N22" s="801">
        <f t="shared" si="3"/>
        <v>0</v>
      </c>
      <c r="O22" s="801">
        <f t="shared" si="3"/>
        <v>0</v>
      </c>
      <c r="P22" s="801">
        <f t="shared" si="3"/>
        <v>0</v>
      </c>
      <c r="Q22" s="801">
        <f t="shared" si="3"/>
        <v>0</v>
      </c>
      <c r="R22" s="802">
        <f t="shared" ref="R22:R27" si="4">SUM(B22:Q22)</f>
        <v>0</v>
      </c>
    </row>
    <row r="23" spans="1:18" s="297" customFormat="1" ht="25.5" x14ac:dyDescent="0.2">
      <c r="A23" s="325" t="s">
        <v>55</v>
      </c>
      <c r="B23" s="799"/>
      <c r="C23" s="799"/>
      <c r="D23" s="799"/>
      <c r="E23" s="799"/>
      <c r="F23" s="799"/>
      <c r="G23" s="799"/>
      <c r="H23" s="799"/>
      <c r="I23" s="799"/>
      <c r="J23" s="799"/>
      <c r="K23" s="799"/>
      <c r="L23" s="799"/>
      <c r="M23" s="799"/>
      <c r="N23" s="799"/>
      <c r="O23" s="799"/>
      <c r="P23" s="799"/>
      <c r="Q23" s="799"/>
      <c r="R23" s="795">
        <f t="shared" si="0"/>
        <v>0</v>
      </c>
    </row>
    <row r="24" spans="1:18" s="297" customFormat="1" ht="25.5" x14ac:dyDescent="0.2">
      <c r="A24" s="325" t="s">
        <v>56</v>
      </c>
      <c r="B24" s="799"/>
      <c r="C24" s="799"/>
      <c r="D24" s="799"/>
      <c r="E24" s="799"/>
      <c r="F24" s="799"/>
      <c r="G24" s="799"/>
      <c r="H24" s="799"/>
      <c r="I24" s="799"/>
      <c r="J24" s="799"/>
      <c r="K24" s="799"/>
      <c r="L24" s="799"/>
      <c r="M24" s="799"/>
      <c r="N24" s="799"/>
      <c r="O24" s="799"/>
      <c r="P24" s="799"/>
      <c r="Q24" s="799"/>
      <c r="R24" s="795">
        <f t="shared" si="0"/>
        <v>0</v>
      </c>
    </row>
    <row r="25" spans="1:18" s="297" customFormat="1" ht="25.5" x14ac:dyDescent="0.2">
      <c r="A25" s="325" t="s">
        <v>57</v>
      </c>
      <c r="B25" s="799"/>
      <c r="C25" s="799"/>
      <c r="D25" s="799"/>
      <c r="E25" s="799"/>
      <c r="F25" s="799"/>
      <c r="G25" s="799"/>
      <c r="H25" s="799"/>
      <c r="I25" s="799"/>
      <c r="J25" s="799"/>
      <c r="K25" s="799"/>
      <c r="L25" s="799"/>
      <c r="M25" s="799"/>
      <c r="N25" s="799"/>
      <c r="O25" s="799"/>
      <c r="P25" s="799"/>
      <c r="Q25" s="799"/>
      <c r="R25" s="795">
        <f t="shared" si="0"/>
        <v>0</v>
      </c>
    </row>
    <row r="26" spans="1:18" s="217" customFormat="1" x14ac:dyDescent="0.2">
      <c r="A26" s="881" t="s">
        <v>40</v>
      </c>
      <c r="B26" s="801">
        <f t="shared" ref="B26:J26" si="5">SUM(B23:B25)</f>
        <v>0</v>
      </c>
      <c r="C26" s="801">
        <f t="shared" si="5"/>
        <v>0</v>
      </c>
      <c r="D26" s="801">
        <f t="shared" si="5"/>
        <v>0</v>
      </c>
      <c r="E26" s="801">
        <f>SUM(E23:E25)</f>
        <v>0</v>
      </c>
      <c r="F26" s="801">
        <f t="shared" si="5"/>
        <v>0</v>
      </c>
      <c r="G26" s="801">
        <f t="shared" si="5"/>
        <v>0</v>
      </c>
      <c r="H26" s="801">
        <f t="shared" si="5"/>
        <v>0</v>
      </c>
      <c r="I26" s="801">
        <f t="shared" si="5"/>
        <v>0</v>
      </c>
      <c r="J26" s="801">
        <f t="shared" si="5"/>
        <v>0</v>
      </c>
      <c r="K26" s="801">
        <f t="shared" ref="K26:Q26" si="6">SUM(K23:K25)</f>
        <v>0</v>
      </c>
      <c r="L26" s="801">
        <f t="shared" si="6"/>
        <v>0</v>
      </c>
      <c r="M26" s="801">
        <f t="shared" si="6"/>
        <v>0</v>
      </c>
      <c r="N26" s="801">
        <f t="shared" si="6"/>
        <v>0</v>
      </c>
      <c r="O26" s="801">
        <f t="shared" si="6"/>
        <v>0</v>
      </c>
      <c r="P26" s="801">
        <f t="shared" si="6"/>
        <v>0</v>
      </c>
      <c r="Q26" s="801">
        <f t="shared" si="6"/>
        <v>0</v>
      </c>
      <c r="R26" s="802">
        <f t="shared" si="4"/>
        <v>0</v>
      </c>
    </row>
    <row r="27" spans="1:18" s="215" customFormat="1" ht="31.5" x14ac:dyDescent="0.2">
      <c r="A27" s="796" t="s">
        <v>58</v>
      </c>
      <c r="B27" s="815">
        <f>B22+B26</f>
        <v>0</v>
      </c>
      <c r="C27" s="815">
        <f t="shared" ref="C27:J27" si="7">C22+C26</f>
        <v>0</v>
      </c>
      <c r="D27" s="815">
        <f t="shared" si="7"/>
        <v>0</v>
      </c>
      <c r="E27" s="815">
        <f>E22+E26</f>
        <v>0</v>
      </c>
      <c r="F27" s="815">
        <f t="shared" si="7"/>
        <v>0</v>
      </c>
      <c r="G27" s="815">
        <f t="shared" si="7"/>
        <v>0</v>
      </c>
      <c r="H27" s="815">
        <f t="shared" si="7"/>
        <v>0</v>
      </c>
      <c r="I27" s="815">
        <f t="shared" si="7"/>
        <v>0</v>
      </c>
      <c r="J27" s="815">
        <f t="shared" si="7"/>
        <v>0</v>
      </c>
      <c r="K27" s="815">
        <f t="shared" ref="K27:Q27" si="8">K22+K26</f>
        <v>0</v>
      </c>
      <c r="L27" s="815">
        <f t="shared" si="8"/>
        <v>0</v>
      </c>
      <c r="M27" s="815">
        <f t="shared" si="8"/>
        <v>0</v>
      </c>
      <c r="N27" s="815">
        <f t="shared" si="8"/>
        <v>0</v>
      </c>
      <c r="O27" s="815">
        <f t="shared" si="8"/>
        <v>0</v>
      </c>
      <c r="P27" s="815">
        <f t="shared" si="8"/>
        <v>0</v>
      </c>
      <c r="Q27" s="815">
        <f t="shared" si="8"/>
        <v>0</v>
      </c>
      <c r="R27" s="816">
        <f t="shared" si="4"/>
        <v>0</v>
      </c>
    </row>
    <row r="28" spans="1:18" ht="6" customHeight="1" x14ac:dyDescent="0.2">
      <c r="A28" s="187"/>
      <c r="B28" s="187"/>
      <c r="C28" s="188"/>
      <c r="D28" s="188"/>
      <c r="E28" s="188"/>
      <c r="F28" s="188"/>
      <c r="G28" s="188"/>
      <c r="H28" s="188"/>
      <c r="I28" s="188"/>
      <c r="J28" s="188"/>
      <c r="K28" s="188"/>
      <c r="L28" s="188"/>
      <c r="M28" s="188"/>
      <c r="N28" s="188"/>
      <c r="O28" s="187"/>
      <c r="P28" s="188"/>
      <c r="Q28" s="188"/>
      <c r="R28" s="302"/>
    </row>
    <row r="29" spans="1:18" ht="12.75" customHeight="1" x14ac:dyDescent="0.2">
      <c r="A29" s="183" t="s">
        <v>59</v>
      </c>
      <c r="B29" s="218"/>
      <c r="C29" s="219"/>
      <c r="D29" s="219"/>
      <c r="E29" s="219"/>
      <c r="F29" s="219"/>
      <c r="G29" s="219"/>
      <c r="H29" s="219"/>
      <c r="I29" s="219"/>
      <c r="J29" s="219"/>
      <c r="K29" s="219"/>
      <c r="L29" s="219"/>
      <c r="M29" s="219"/>
      <c r="N29" s="219"/>
      <c r="O29" s="218"/>
      <c r="P29" s="219"/>
      <c r="Q29" s="219"/>
      <c r="R29" s="795">
        <f t="shared" ref="R29:R38" si="9">SUM(B29:Q29)</f>
        <v>0</v>
      </c>
    </row>
    <row r="30" spans="1:18" ht="12.75" customHeight="1" x14ac:dyDescent="0.2">
      <c r="A30" s="183" t="s">
        <v>60</v>
      </c>
      <c r="B30" s="218"/>
      <c r="C30" s="219"/>
      <c r="D30" s="219"/>
      <c r="E30" s="219"/>
      <c r="F30" s="219"/>
      <c r="G30" s="219"/>
      <c r="H30" s="219"/>
      <c r="I30" s="219"/>
      <c r="J30" s="219"/>
      <c r="K30" s="219"/>
      <c r="L30" s="219"/>
      <c r="M30" s="219"/>
      <c r="N30" s="219"/>
      <c r="O30" s="218"/>
      <c r="P30" s="219"/>
      <c r="Q30" s="219"/>
      <c r="R30" s="795">
        <f t="shared" si="9"/>
        <v>0</v>
      </c>
    </row>
    <row r="31" spans="1:18" ht="12.75" customHeight="1" x14ac:dyDescent="0.2">
      <c r="A31" s="186" t="s">
        <v>61</v>
      </c>
      <c r="B31" s="907">
        <f>SUM(B29:B30)</f>
        <v>0</v>
      </c>
      <c r="C31" s="907">
        <f t="shared" ref="C31:Q31" si="10">SUM(C29:C30)</f>
        <v>0</v>
      </c>
      <c r="D31" s="907">
        <f t="shared" si="10"/>
        <v>0</v>
      </c>
      <c r="E31" s="907">
        <f t="shared" si="10"/>
        <v>0</v>
      </c>
      <c r="F31" s="907">
        <f t="shared" si="10"/>
        <v>0</v>
      </c>
      <c r="G31" s="907">
        <f t="shared" si="10"/>
        <v>0</v>
      </c>
      <c r="H31" s="907">
        <f t="shared" si="10"/>
        <v>0</v>
      </c>
      <c r="I31" s="907">
        <f t="shared" si="10"/>
        <v>0</v>
      </c>
      <c r="J31" s="907">
        <f t="shared" si="10"/>
        <v>0</v>
      </c>
      <c r="K31" s="907">
        <f t="shared" si="10"/>
        <v>0</v>
      </c>
      <c r="L31" s="907">
        <f t="shared" si="10"/>
        <v>0</v>
      </c>
      <c r="M31" s="907">
        <f t="shared" si="10"/>
        <v>0</v>
      </c>
      <c r="N31" s="907">
        <f t="shared" si="10"/>
        <v>0</v>
      </c>
      <c r="O31" s="907">
        <f t="shared" si="10"/>
        <v>0</v>
      </c>
      <c r="P31" s="907">
        <f t="shared" si="10"/>
        <v>0</v>
      </c>
      <c r="Q31" s="907">
        <f t="shared" si="10"/>
        <v>0</v>
      </c>
      <c r="R31" s="795">
        <f t="shared" si="9"/>
        <v>0</v>
      </c>
    </row>
    <row r="32" spans="1:18" ht="3.75" customHeight="1" x14ac:dyDescent="0.2">
      <c r="A32" s="191"/>
      <c r="B32" s="191"/>
      <c r="C32" s="222"/>
      <c r="D32" s="222"/>
      <c r="E32" s="222"/>
      <c r="F32" s="222"/>
      <c r="G32" s="222"/>
      <c r="H32" s="222"/>
      <c r="I32" s="222"/>
      <c r="J32" s="222"/>
      <c r="K32" s="222"/>
      <c r="L32" s="222"/>
      <c r="M32" s="222"/>
      <c r="N32" s="222"/>
      <c r="O32" s="221"/>
      <c r="P32" s="222"/>
      <c r="Q32" s="222"/>
      <c r="R32" s="223"/>
    </row>
    <row r="33" spans="1:33" x14ac:dyDescent="0.2">
      <c r="A33" s="183" t="s">
        <v>6</v>
      </c>
      <c r="B33" s="224"/>
      <c r="C33" s="225"/>
      <c r="D33" s="219"/>
      <c r="E33" s="219"/>
      <c r="F33" s="219"/>
      <c r="G33" s="219"/>
      <c r="H33" s="225"/>
      <c r="I33" s="219"/>
      <c r="J33" s="225"/>
      <c r="K33" s="219"/>
      <c r="L33" s="219"/>
      <c r="M33" s="225"/>
      <c r="N33" s="219"/>
      <c r="O33" s="224"/>
      <c r="P33" s="219"/>
      <c r="Q33" s="225"/>
      <c r="R33" s="795">
        <f t="shared" si="9"/>
        <v>0</v>
      </c>
    </row>
    <row r="34" spans="1:33" x14ac:dyDescent="0.2">
      <c r="A34" s="183" t="s">
        <v>62</v>
      </c>
      <c r="B34" s="224"/>
      <c r="C34" s="225"/>
      <c r="D34" s="219"/>
      <c r="E34" s="219"/>
      <c r="F34" s="219"/>
      <c r="G34" s="219"/>
      <c r="H34" s="225"/>
      <c r="I34" s="219"/>
      <c r="J34" s="225"/>
      <c r="K34" s="219"/>
      <c r="L34" s="219"/>
      <c r="M34" s="225"/>
      <c r="N34" s="219"/>
      <c r="O34" s="224"/>
      <c r="P34" s="219"/>
      <c r="Q34" s="225"/>
      <c r="R34" s="795">
        <f t="shared" si="9"/>
        <v>0</v>
      </c>
    </row>
    <row r="35" spans="1:33" x14ac:dyDescent="0.2">
      <c r="A35" s="183" t="s">
        <v>63</v>
      </c>
      <c r="B35" s="224"/>
      <c r="C35" s="225"/>
      <c r="D35" s="219"/>
      <c r="E35" s="219"/>
      <c r="F35" s="219"/>
      <c r="G35" s="219"/>
      <c r="H35" s="225"/>
      <c r="I35" s="219"/>
      <c r="J35" s="225"/>
      <c r="K35" s="219"/>
      <c r="L35" s="219"/>
      <c r="M35" s="225"/>
      <c r="N35" s="219"/>
      <c r="O35" s="218"/>
      <c r="P35" s="219"/>
      <c r="Q35" s="225"/>
      <c r="R35" s="795">
        <f t="shared" si="9"/>
        <v>0</v>
      </c>
    </row>
    <row r="36" spans="1:33" x14ac:dyDescent="0.2">
      <c r="A36" s="186" t="s">
        <v>64</v>
      </c>
      <c r="B36" s="931">
        <f>SUM(B33:B35)</f>
        <v>0</v>
      </c>
      <c r="C36" s="931">
        <f t="shared" ref="C36:J36" si="11">SUM(C33:C35)</f>
        <v>0</v>
      </c>
      <c r="D36" s="931">
        <f t="shared" si="11"/>
        <v>0</v>
      </c>
      <c r="E36" s="931">
        <f t="shared" si="11"/>
        <v>0</v>
      </c>
      <c r="F36" s="931">
        <f t="shared" si="11"/>
        <v>0</v>
      </c>
      <c r="G36" s="931">
        <f t="shared" si="11"/>
        <v>0</v>
      </c>
      <c r="H36" s="931">
        <f t="shared" si="11"/>
        <v>0</v>
      </c>
      <c r="I36" s="931">
        <f t="shared" si="11"/>
        <v>0</v>
      </c>
      <c r="J36" s="931">
        <f t="shared" si="11"/>
        <v>0</v>
      </c>
      <c r="K36" s="931">
        <f t="shared" ref="K36:Q36" si="12">SUM(K33:K35)</f>
        <v>0</v>
      </c>
      <c r="L36" s="931">
        <f t="shared" si="12"/>
        <v>0</v>
      </c>
      <c r="M36" s="931">
        <f t="shared" si="12"/>
        <v>0</v>
      </c>
      <c r="N36" s="931">
        <f t="shared" si="12"/>
        <v>0</v>
      </c>
      <c r="O36" s="931">
        <f t="shared" si="12"/>
        <v>0</v>
      </c>
      <c r="P36" s="931">
        <f t="shared" si="12"/>
        <v>0</v>
      </c>
      <c r="Q36" s="931">
        <f t="shared" si="12"/>
        <v>0</v>
      </c>
      <c r="R36" s="795">
        <f t="shared" si="9"/>
        <v>0</v>
      </c>
    </row>
    <row r="37" spans="1:33" ht="4.5" customHeight="1" x14ac:dyDescent="0.2">
      <c r="A37" s="183"/>
      <c r="B37" s="184"/>
      <c r="C37" s="225"/>
      <c r="D37" s="219"/>
      <c r="E37" s="219"/>
      <c r="F37" s="219"/>
      <c r="G37" s="219"/>
      <c r="H37" s="225"/>
      <c r="I37" s="219"/>
      <c r="J37" s="225"/>
      <c r="K37" s="219"/>
      <c r="L37" s="219"/>
      <c r="M37" s="225"/>
      <c r="N37" s="219"/>
      <c r="O37" s="184"/>
      <c r="P37" s="219"/>
      <c r="Q37" s="225"/>
      <c r="R37" s="795"/>
    </row>
    <row r="38" spans="1:33" ht="12.75" customHeight="1" x14ac:dyDescent="0.2">
      <c r="A38" s="186" t="s">
        <v>65</v>
      </c>
      <c r="B38" s="273"/>
      <c r="C38" s="274"/>
      <c r="D38" s="274"/>
      <c r="E38" s="274"/>
      <c r="F38" s="274"/>
      <c r="G38" s="274"/>
      <c r="H38" s="274"/>
      <c r="I38" s="274"/>
      <c r="J38" s="274"/>
      <c r="K38" s="274"/>
      <c r="L38" s="274"/>
      <c r="M38" s="274"/>
      <c r="N38" s="274"/>
      <c r="O38" s="274"/>
      <c r="P38" s="274"/>
      <c r="Q38" s="274"/>
      <c r="R38" s="795">
        <f t="shared" si="9"/>
        <v>0</v>
      </c>
    </row>
    <row r="39" spans="1:33" ht="3" customHeight="1" x14ac:dyDescent="0.2">
      <c r="A39" s="183"/>
      <c r="B39" s="184"/>
      <c r="C39" s="225"/>
      <c r="D39" s="219"/>
      <c r="E39" s="219"/>
      <c r="F39" s="219"/>
      <c r="G39" s="219"/>
      <c r="H39" s="225"/>
      <c r="I39" s="219"/>
      <c r="J39" s="225"/>
      <c r="K39" s="219"/>
      <c r="L39" s="219"/>
      <c r="M39" s="225"/>
      <c r="N39" s="219"/>
      <c r="O39" s="224"/>
      <c r="P39" s="219"/>
      <c r="Q39" s="225"/>
      <c r="R39" s="303"/>
    </row>
    <row r="40" spans="1:33" s="298" customFormat="1" ht="15" x14ac:dyDescent="0.2">
      <c r="A40" s="806" t="s">
        <v>109</v>
      </c>
      <c r="B40" s="804"/>
      <c r="C40" s="804"/>
      <c r="D40" s="804"/>
      <c r="E40" s="804"/>
      <c r="F40" s="804"/>
      <c r="G40" s="804"/>
      <c r="H40" s="804"/>
      <c r="I40" s="804"/>
      <c r="J40" s="804"/>
      <c r="K40" s="804"/>
      <c r="L40" s="804"/>
      <c r="M40" s="804"/>
      <c r="N40" s="804"/>
      <c r="O40" s="804"/>
      <c r="P40" s="804"/>
      <c r="Q40" s="804"/>
      <c r="R40" s="795">
        <f t="shared" ref="R40:R48" si="13">SUM(B40:Q40)</f>
        <v>0</v>
      </c>
      <c r="S40" s="215"/>
      <c r="T40" s="817"/>
      <c r="U40" s="817"/>
      <c r="V40" s="817"/>
      <c r="W40" s="817"/>
      <c r="X40" s="817"/>
      <c r="Y40" s="817"/>
      <c r="Z40" s="817"/>
      <c r="AA40" s="817"/>
      <c r="AB40" s="817"/>
      <c r="AC40" s="817"/>
      <c r="AD40" s="817"/>
      <c r="AE40" s="817"/>
      <c r="AF40" s="817"/>
      <c r="AG40" s="817"/>
    </row>
    <row r="41" spans="1:33" s="298" customFormat="1" ht="15" x14ac:dyDescent="0.2">
      <c r="A41" s="806" t="s">
        <v>138</v>
      </c>
      <c r="B41" s="804"/>
      <c r="C41" s="804"/>
      <c r="D41" s="804"/>
      <c r="E41" s="804"/>
      <c r="F41" s="804"/>
      <c r="G41" s="804"/>
      <c r="H41" s="804"/>
      <c r="I41" s="804"/>
      <c r="J41" s="804"/>
      <c r="K41" s="804"/>
      <c r="L41" s="804"/>
      <c r="M41" s="804"/>
      <c r="N41" s="804"/>
      <c r="O41" s="804"/>
      <c r="P41" s="804"/>
      <c r="Q41" s="804"/>
      <c r="R41" s="795">
        <f t="shared" si="13"/>
        <v>0</v>
      </c>
      <c r="S41" s="215"/>
      <c r="T41" s="817"/>
      <c r="U41" s="817"/>
      <c r="V41" s="817"/>
      <c r="W41" s="817"/>
      <c r="X41" s="817"/>
      <c r="Y41" s="817"/>
      <c r="Z41" s="817"/>
      <c r="AA41" s="817"/>
      <c r="AB41" s="817"/>
      <c r="AC41" s="817"/>
      <c r="AD41" s="817"/>
      <c r="AE41" s="817"/>
      <c r="AF41" s="817"/>
      <c r="AG41" s="817"/>
    </row>
    <row r="42" spans="1:33" s="318" customFormat="1" ht="15" x14ac:dyDescent="0.2">
      <c r="A42" s="807" t="s">
        <v>139</v>
      </c>
      <c r="B42" s="808">
        <f>SUM(B40:B41)</f>
        <v>0</v>
      </c>
      <c r="C42" s="808">
        <f t="shared" ref="C42:Q42" si="14">SUM(C40:C41)</f>
        <v>0</v>
      </c>
      <c r="D42" s="808">
        <f t="shared" si="14"/>
        <v>0</v>
      </c>
      <c r="E42" s="808">
        <f t="shared" si="14"/>
        <v>0</v>
      </c>
      <c r="F42" s="808">
        <f t="shared" si="14"/>
        <v>0</v>
      </c>
      <c r="G42" s="808">
        <f t="shared" si="14"/>
        <v>0</v>
      </c>
      <c r="H42" s="808">
        <f t="shared" si="14"/>
        <v>0</v>
      </c>
      <c r="I42" s="808">
        <f t="shared" si="14"/>
        <v>0</v>
      </c>
      <c r="J42" s="808">
        <f t="shared" si="14"/>
        <v>0</v>
      </c>
      <c r="K42" s="808">
        <f t="shared" si="14"/>
        <v>0</v>
      </c>
      <c r="L42" s="808">
        <f t="shared" si="14"/>
        <v>0</v>
      </c>
      <c r="M42" s="808">
        <f t="shared" si="14"/>
        <v>0</v>
      </c>
      <c r="N42" s="808">
        <f t="shared" si="14"/>
        <v>0</v>
      </c>
      <c r="O42" s="808">
        <f t="shared" si="14"/>
        <v>0</v>
      </c>
      <c r="P42" s="808">
        <f t="shared" si="14"/>
        <v>0</v>
      </c>
      <c r="Q42" s="808">
        <f t="shared" si="14"/>
        <v>0</v>
      </c>
      <c r="R42" s="795">
        <f t="shared" si="13"/>
        <v>0</v>
      </c>
      <c r="S42" s="237"/>
      <c r="T42" s="217"/>
      <c r="U42" s="217"/>
      <c r="V42" s="217"/>
      <c r="W42" s="217"/>
      <c r="X42" s="217"/>
      <c r="Y42" s="217"/>
      <c r="Z42" s="217"/>
      <c r="AA42" s="217"/>
      <c r="AB42" s="217"/>
      <c r="AC42" s="217"/>
      <c r="AD42" s="217"/>
      <c r="AE42" s="217"/>
      <c r="AF42" s="217"/>
      <c r="AG42" s="217"/>
    </row>
    <row r="43" spans="1:33" s="299" customFormat="1" ht="15" x14ac:dyDescent="0.2">
      <c r="A43" s="806" t="s">
        <v>140</v>
      </c>
      <c r="B43" s="809"/>
      <c r="C43" s="809"/>
      <c r="D43" s="809"/>
      <c r="E43" s="809"/>
      <c r="F43" s="809"/>
      <c r="G43" s="809"/>
      <c r="H43" s="809"/>
      <c r="I43" s="809"/>
      <c r="J43" s="809"/>
      <c r="K43" s="809"/>
      <c r="L43" s="809"/>
      <c r="M43" s="809"/>
      <c r="N43" s="809"/>
      <c r="O43" s="809"/>
      <c r="P43" s="809"/>
      <c r="Q43" s="809"/>
      <c r="R43" s="795">
        <f t="shared" si="13"/>
        <v>0</v>
      </c>
      <c r="S43" s="215"/>
      <c r="T43" s="818"/>
      <c r="U43" s="818"/>
      <c r="V43" s="818"/>
      <c r="W43" s="818"/>
      <c r="X43" s="818"/>
      <c r="Y43" s="818"/>
      <c r="Z43" s="818"/>
      <c r="AA43" s="818"/>
      <c r="AB43" s="818"/>
      <c r="AC43" s="818"/>
      <c r="AD43" s="818"/>
      <c r="AE43" s="818"/>
      <c r="AF43" s="818"/>
      <c r="AG43" s="818"/>
    </row>
    <row r="44" spans="1:33" s="299" customFormat="1" ht="15" x14ac:dyDescent="0.2">
      <c r="A44" s="806" t="s">
        <v>141</v>
      </c>
      <c r="B44" s="809"/>
      <c r="C44" s="809"/>
      <c r="D44" s="809"/>
      <c r="E44" s="809"/>
      <c r="F44" s="809"/>
      <c r="G44" s="809"/>
      <c r="H44" s="809"/>
      <c r="I44" s="809"/>
      <c r="J44" s="809"/>
      <c r="K44" s="809"/>
      <c r="L44" s="809"/>
      <c r="M44" s="809"/>
      <c r="N44" s="809"/>
      <c r="O44" s="809"/>
      <c r="P44" s="809"/>
      <c r="Q44" s="809"/>
      <c r="R44" s="795">
        <f t="shared" si="13"/>
        <v>0</v>
      </c>
      <c r="S44" s="215"/>
      <c r="T44" s="818"/>
      <c r="U44" s="818"/>
      <c r="V44" s="818"/>
      <c r="W44" s="818"/>
      <c r="X44" s="818"/>
      <c r="Y44" s="818"/>
      <c r="Z44" s="818"/>
      <c r="AA44" s="818"/>
      <c r="AB44" s="818"/>
      <c r="AC44" s="818"/>
      <c r="AD44" s="818"/>
      <c r="AE44" s="818"/>
      <c r="AF44" s="818"/>
      <c r="AG44" s="818"/>
    </row>
    <row r="45" spans="1:33" s="318" customFormat="1" ht="15" x14ac:dyDescent="0.2">
      <c r="A45" s="807" t="s">
        <v>142</v>
      </c>
      <c r="B45" s="808">
        <f>SUM(B43:B44)</f>
        <v>0</v>
      </c>
      <c r="C45" s="808">
        <f t="shared" ref="C45:Q45" si="15">SUM(C43:C44)</f>
        <v>0</v>
      </c>
      <c r="D45" s="808">
        <f t="shared" si="15"/>
        <v>0</v>
      </c>
      <c r="E45" s="808">
        <f t="shared" si="15"/>
        <v>0</v>
      </c>
      <c r="F45" s="808">
        <f t="shared" si="15"/>
        <v>0</v>
      </c>
      <c r="G45" s="808">
        <f t="shared" si="15"/>
        <v>0</v>
      </c>
      <c r="H45" s="808">
        <f t="shared" si="15"/>
        <v>0</v>
      </c>
      <c r="I45" s="808">
        <f t="shared" si="15"/>
        <v>0</v>
      </c>
      <c r="J45" s="808">
        <f t="shared" si="15"/>
        <v>0</v>
      </c>
      <c r="K45" s="808">
        <f t="shared" si="15"/>
        <v>0</v>
      </c>
      <c r="L45" s="808">
        <f t="shared" si="15"/>
        <v>0</v>
      </c>
      <c r="M45" s="808">
        <f t="shared" si="15"/>
        <v>0</v>
      </c>
      <c r="N45" s="808">
        <f t="shared" si="15"/>
        <v>0</v>
      </c>
      <c r="O45" s="808">
        <f t="shared" si="15"/>
        <v>0</v>
      </c>
      <c r="P45" s="808">
        <f t="shared" si="15"/>
        <v>0</v>
      </c>
      <c r="Q45" s="808">
        <f t="shared" si="15"/>
        <v>0</v>
      </c>
      <c r="R45" s="795">
        <f t="shared" si="13"/>
        <v>0</v>
      </c>
      <c r="S45" s="237"/>
      <c r="T45" s="217"/>
      <c r="U45" s="217"/>
      <c r="V45" s="217"/>
      <c r="W45" s="217"/>
      <c r="X45" s="217"/>
      <c r="Y45" s="217"/>
      <c r="Z45" s="217"/>
      <c r="AA45" s="217"/>
      <c r="AB45" s="217"/>
      <c r="AC45" s="217"/>
      <c r="AD45" s="217"/>
      <c r="AE45" s="217"/>
      <c r="AF45" s="217"/>
      <c r="AG45" s="217"/>
    </row>
    <row r="46" spans="1:33" s="228" customFormat="1" ht="38.25" x14ac:dyDescent="0.2">
      <c r="A46" s="810" t="s">
        <v>122</v>
      </c>
      <c r="B46" s="811">
        <f>B42+B45</f>
        <v>0</v>
      </c>
      <c r="C46" s="811">
        <f t="shared" ref="C46:Q46" si="16">C42+C45</f>
        <v>0</v>
      </c>
      <c r="D46" s="811">
        <f t="shared" si="16"/>
        <v>0</v>
      </c>
      <c r="E46" s="811">
        <f t="shared" si="16"/>
        <v>0</v>
      </c>
      <c r="F46" s="811">
        <f t="shared" si="16"/>
        <v>0</v>
      </c>
      <c r="G46" s="811">
        <f t="shared" si="16"/>
        <v>0</v>
      </c>
      <c r="H46" s="811">
        <f t="shared" si="16"/>
        <v>0</v>
      </c>
      <c r="I46" s="811">
        <f t="shared" si="16"/>
        <v>0</v>
      </c>
      <c r="J46" s="811">
        <f t="shared" si="16"/>
        <v>0</v>
      </c>
      <c r="K46" s="811">
        <f t="shared" si="16"/>
        <v>0</v>
      </c>
      <c r="L46" s="811">
        <f t="shared" si="16"/>
        <v>0</v>
      </c>
      <c r="M46" s="811">
        <f t="shared" si="16"/>
        <v>0</v>
      </c>
      <c r="N46" s="811">
        <f t="shared" si="16"/>
        <v>0</v>
      </c>
      <c r="O46" s="811">
        <f t="shared" si="16"/>
        <v>0</v>
      </c>
      <c r="P46" s="811">
        <f t="shared" si="16"/>
        <v>0</v>
      </c>
      <c r="Q46" s="811">
        <f t="shared" si="16"/>
        <v>0</v>
      </c>
      <c r="R46" s="805">
        <f>SUM(B46:Q46)</f>
        <v>0</v>
      </c>
      <c r="S46" s="215"/>
      <c r="T46" s="819"/>
      <c r="U46" s="819"/>
      <c r="V46" s="819"/>
      <c r="W46" s="819"/>
      <c r="X46" s="819"/>
      <c r="Y46" s="819"/>
      <c r="Z46" s="819"/>
      <c r="AA46" s="819"/>
      <c r="AB46" s="819"/>
      <c r="AC46" s="819"/>
      <c r="AD46" s="819"/>
      <c r="AE46" s="819"/>
      <c r="AF46" s="819"/>
      <c r="AG46" s="819"/>
    </row>
    <row r="47" spans="1:33" x14ac:dyDescent="0.2">
      <c r="A47" s="183" t="s">
        <v>66</v>
      </c>
      <c r="B47" s="481"/>
      <c r="C47" s="481"/>
      <c r="D47" s="482"/>
      <c r="E47" s="482"/>
      <c r="F47" s="482"/>
      <c r="G47" s="482"/>
      <c r="H47" s="481"/>
      <c r="I47" s="482"/>
      <c r="J47" s="481"/>
      <c r="K47" s="482"/>
      <c r="L47" s="482"/>
      <c r="M47" s="481"/>
      <c r="N47" s="482"/>
      <c r="O47" s="481"/>
      <c r="P47" s="482"/>
      <c r="Q47" s="481"/>
      <c r="R47" s="795">
        <f t="shared" si="13"/>
        <v>0</v>
      </c>
    </row>
    <row r="48" spans="1:33" x14ac:dyDescent="0.2">
      <c r="A48" s="183" t="s">
        <v>67</v>
      </c>
      <c r="B48" s="481"/>
      <c r="C48" s="481"/>
      <c r="D48" s="482"/>
      <c r="E48" s="482"/>
      <c r="F48" s="482"/>
      <c r="G48" s="482"/>
      <c r="H48" s="481"/>
      <c r="I48" s="482"/>
      <c r="J48" s="481"/>
      <c r="K48" s="482"/>
      <c r="L48" s="482"/>
      <c r="M48" s="481"/>
      <c r="N48" s="482"/>
      <c r="O48" s="481"/>
      <c r="P48" s="482"/>
      <c r="Q48" s="481"/>
      <c r="R48" s="795">
        <f t="shared" si="13"/>
        <v>0</v>
      </c>
    </row>
    <row r="49" spans="1:18" x14ac:dyDescent="0.2">
      <c r="A49" s="186" t="s">
        <v>68</v>
      </c>
      <c r="B49" s="484">
        <f t="shared" ref="B49:Q49" si="17">SUM(B47:B48)</f>
        <v>0</v>
      </c>
      <c r="C49" s="484">
        <f t="shared" si="17"/>
        <v>0</v>
      </c>
      <c r="D49" s="484">
        <f t="shared" si="17"/>
        <v>0</v>
      </c>
      <c r="E49" s="484">
        <f t="shared" si="17"/>
        <v>0</v>
      </c>
      <c r="F49" s="484">
        <f t="shared" si="17"/>
        <v>0</v>
      </c>
      <c r="G49" s="484">
        <f t="shared" si="17"/>
        <v>0</v>
      </c>
      <c r="H49" s="484">
        <f t="shared" si="17"/>
        <v>0</v>
      </c>
      <c r="I49" s="484">
        <f t="shared" si="17"/>
        <v>0</v>
      </c>
      <c r="J49" s="484">
        <f t="shared" si="17"/>
        <v>0</v>
      </c>
      <c r="K49" s="484">
        <f t="shared" si="17"/>
        <v>0</v>
      </c>
      <c r="L49" s="484">
        <f t="shared" si="17"/>
        <v>0</v>
      </c>
      <c r="M49" s="484">
        <f t="shared" si="17"/>
        <v>0</v>
      </c>
      <c r="N49" s="484">
        <f t="shared" si="17"/>
        <v>0</v>
      </c>
      <c r="O49" s="484">
        <f t="shared" si="17"/>
        <v>0</v>
      </c>
      <c r="P49" s="484">
        <f t="shared" si="17"/>
        <v>0</v>
      </c>
      <c r="Q49" s="484">
        <f t="shared" si="17"/>
        <v>0</v>
      </c>
      <c r="R49" s="485">
        <f>SUM(B49:Q49)</f>
        <v>0</v>
      </c>
    </row>
    <row r="50" spans="1:18" ht="4.5" customHeight="1" x14ac:dyDescent="0.2">
      <c r="A50" s="184"/>
      <c r="B50" s="308"/>
      <c r="C50" s="309"/>
      <c r="D50" s="309"/>
      <c r="E50" s="309"/>
      <c r="F50" s="309"/>
      <c r="G50" s="309"/>
      <c r="H50" s="309"/>
      <c r="I50" s="309"/>
      <c r="J50" s="309"/>
      <c r="K50" s="309"/>
      <c r="L50" s="309"/>
      <c r="M50" s="309"/>
      <c r="N50" s="309"/>
      <c r="O50" s="308"/>
      <c r="P50" s="309"/>
      <c r="Q50" s="309"/>
      <c r="R50" s="310"/>
    </row>
    <row r="51" spans="1:18" x14ac:dyDescent="0.2">
      <c r="A51" s="194" t="s">
        <v>117</v>
      </c>
      <c r="B51" s="196"/>
      <c r="C51" s="196"/>
      <c r="D51" s="196"/>
      <c r="E51" s="196"/>
      <c r="F51" s="196"/>
      <c r="G51" s="196"/>
      <c r="H51" s="196"/>
      <c r="I51" s="196"/>
      <c r="J51" s="196"/>
      <c r="K51" s="196"/>
      <c r="L51" s="196"/>
      <c r="M51" s="196"/>
      <c r="N51" s="196"/>
      <c r="O51" s="195"/>
      <c r="P51" s="196"/>
      <c r="Q51" s="196"/>
      <c r="R51" s="197">
        <f>SUM(B51:Q51)</f>
        <v>0</v>
      </c>
    </row>
    <row r="52" spans="1:18" ht="4.5" customHeight="1" x14ac:dyDescent="0.2">
      <c r="A52" s="184"/>
      <c r="B52" s="184"/>
      <c r="C52" s="192"/>
      <c r="D52" s="192"/>
      <c r="E52" s="192"/>
      <c r="F52" s="192"/>
      <c r="G52" s="192"/>
      <c r="H52" s="192"/>
      <c r="I52" s="192"/>
      <c r="J52" s="192"/>
      <c r="K52" s="192"/>
      <c r="L52" s="192"/>
      <c r="M52" s="192"/>
      <c r="N52" s="192"/>
      <c r="O52" s="184"/>
      <c r="P52" s="192"/>
      <c r="Q52" s="192"/>
      <c r="R52" s="305"/>
    </row>
    <row r="53" spans="1:18" x14ac:dyDescent="0.2">
      <c r="A53" s="198" t="s">
        <v>70</v>
      </c>
      <c r="B53" s="199"/>
      <c r="C53" s="200"/>
      <c r="D53" s="201"/>
      <c r="E53" s="201"/>
      <c r="F53" s="201"/>
      <c r="G53" s="201"/>
      <c r="H53" s="200"/>
      <c r="I53" s="201"/>
      <c r="J53" s="200"/>
      <c r="K53" s="201"/>
      <c r="L53" s="201"/>
      <c r="M53" s="200"/>
      <c r="N53" s="201"/>
      <c r="O53" s="199"/>
      <c r="P53" s="201"/>
      <c r="Q53" s="200"/>
      <c r="R53" s="306">
        <f>SUM(B53:Q53)</f>
        <v>0</v>
      </c>
    </row>
  </sheetData>
  <phoneticPr fontId="0" type="noConversion"/>
  <printOptions horizontalCentered="1" verticalCentered="1"/>
  <pageMargins left="0" right="0" top="0" bottom="0" header="0" footer="0"/>
  <pageSetup paperSize="8" scale="63" orientation="landscape" r:id="rId1"/>
  <headerFooter alignWithMargins="0">
    <oddHeader>&amp;CIGAENR cartographie Université de Lorraine&amp;R&amp;"Arial,Gras"&amp;8&amp;A</oddHeader>
    <oddFooter>&amp;RUL / DAPEQ / le 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6">
    <tabColor theme="9"/>
    <pageSetUpPr fitToPage="1"/>
  </sheetPr>
  <dimension ref="A1:Q53"/>
  <sheetViews>
    <sheetView topLeftCell="C31" workbookViewId="0">
      <selection activeCell="D25" sqref="D25"/>
    </sheetView>
  </sheetViews>
  <sheetFormatPr baseColWidth="10" defaultColWidth="11.42578125" defaultRowHeight="12.75" x14ac:dyDescent="0.2"/>
  <cols>
    <col min="1" max="1" width="47.42578125" style="185" customWidth="1"/>
    <col min="2" max="10" width="16.7109375" style="185" customWidth="1"/>
    <col min="11" max="11" width="16.7109375" style="307" customWidth="1"/>
    <col min="12" max="16" width="24.42578125" style="185" customWidth="1"/>
    <col min="17" max="16384" width="11.42578125" style="185"/>
  </cols>
  <sheetData>
    <row r="1" spans="1:11" s="211" customFormat="1" ht="63" x14ac:dyDescent="0.25">
      <c r="A1" s="210" t="s">
        <v>315</v>
      </c>
      <c r="B1" s="210"/>
      <c r="C1" s="210"/>
      <c r="D1" s="210"/>
      <c r="E1" s="210"/>
      <c r="F1" s="210"/>
      <c r="G1" s="210"/>
      <c r="H1" s="210"/>
      <c r="I1" s="210"/>
      <c r="J1" s="292" t="s">
        <v>334</v>
      </c>
      <c r="K1" s="210" t="s">
        <v>316</v>
      </c>
    </row>
    <row r="2" spans="1:11" s="176" customFormat="1" ht="15.75" x14ac:dyDescent="0.2">
      <c r="A2" s="865" t="s">
        <v>49</v>
      </c>
      <c r="B2" s="822"/>
      <c r="C2" s="822"/>
      <c r="D2" s="822"/>
      <c r="E2" s="822"/>
      <c r="F2" s="822"/>
      <c r="G2" s="822"/>
      <c r="H2" s="822"/>
      <c r="I2" s="822"/>
      <c r="J2" s="822"/>
      <c r="K2" s="300"/>
    </row>
    <row r="3" spans="1:11" s="176" customFormat="1" ht="15.75" x14ac:dyDescent="0.2">
      <c r="A3" s="865" t="s">
        <v>50</v>
      </c>
      <c r="B3" s="177"/>
      <c r="C3" s="177"/>
      <c r="D3" s="177"/>
      <c r="E3" s="177"/>
      <c r="F3" s="177"/>
      <c r="G3" s="177"/>
      <c r="H3" s="177"/>
      <c r="I3" s="177"/>
      <c r="J3" s="177"/>
      <c r="K3" s="236"/>
    </row>
    <row r="4" spans="1:11" s="176" customFormat="1" ht="15.75" x14ac:dyDescent="0.2">
      <c r="A4" s="865" t="s">
        <v>330</v>
      </c>
      <c r="B4" s="178"/>
      <c r="C4" s="179"/>
      <c r="D4" s="179"/>
      <c r="E4" s="179"/>
      <c r="F4" s="179"/>
      <c r="G4" s="179"/>
      <c r="H4" s="179"/>
      <c r="I4" s="179"/>
      <c r="J4" s="179"/>
      <c r="K4" s="300"/>
    </row>
    <row r="5" spans="1:11" s="182" customFormat="1" ht="4.5" customHeight="1" x14ac:dyDescent="0.2">
      <c r="A5" s="212"/>
      <c r="B5" s="212"/>
      <c r="C5" s="213"/>
      <c r="D5" s="213"/>
      <c r="E5" s="213"/>
      <c r="F5" s="213"/>
      <c r="G5" s="212"/>
      <c r="H5" s="213"/>
      <c r="I5" s="213"/>
      <c r="J5" s="213"/>
      <c r="K5" s="301"/>
    </row>
    <row r="6" spans="1:11" s="296" customFormat="1" x14ac:dyDescent="0.2">
      <c r="A6" s="325" t="s">
        <v>155</v>
      </c>
      <c r="B6" s="794"/>
      <c r="C6" s="794"/>
      <c r="D6" s="794"/>
      <c r="E6" s="794"/>
      <c r="F6" s="794"/>
      <c r="G6" s="794"/>
      <c r="H6" s="794"/>
      <c r="I6" s="794"/>
      <c r="J6" s="794"/>
      <c r="K6" s="795">
        <f>SUM(B6:J6)</f>
        <v>0</v>
      </c>
    </row>
    <row r="7" spans="1:11" s="296" customFormat="1" x14ac:dyDescent="0.2">
      <c r="A7" s="325" t="s">
        <v>156</v>
      </c>
      <c r="B7" s="794"/>
      <c r="C7" s="794"/>
      <c r="D7" s="794"/>
      <c r="E7" s="794"/>
      <c r="F7" s="794"/>
      <c r="G7" s="794"/>
      <c r="H7" s="794"/>
      <c r="I7" s="794"/>
      <c r="J7" s="794"/>
      <c r="K7" s="795">
        <f t="shared" ref="K7:K17" si="0">SUM(B7:J7)</f>
        <v>0</v>
      </c>
    </row>
    <row r="8" spans="1:11" s="296" customFormat="1" x14ac:dyDescent="0.2">
      <c r="A8" s="325" t="s">
        <v>157</v>
      </c>
      <c r="B8" s="794"/>
      <c r="C8" s="794"/>
      <c r="D8" s="794"/>
      <c r="E8" s="794"/>
      <c r="F8" s="794"/>
      <c r="G8" s="794"/>
      <c r="H8" s="794"/>
      <c r="I8" s="794"/>
      <c r="J8" s="794"/>
      <c r="K8" s="795">
        <f t="shared" si="0"/>
        <v>0</v>
      </c>
    </row>
    <row r="9" spans="1:11" s="296" customFormat="1" x14ac:dyDescent="0.2">
      <c r="A9" s="325" t="s">
        <v>158</v>
      </c>
      <c r="B9" s="794"/>
      <c r="C9" s="794"/>
      <c r="D9" s="794"/>
      <c r="E9" s="794"/>
      <c r="F9" s="794"/>
      <c r="G9" s="794"/>
      <c r="H9" s="794"/>
      <c r="I9" s="794"/>
      <c r="J9" s="794"/>
      <c r="K9" s="795">
        <f t="shared" si="0"/>
        <v>0</v>
      </c>
    </row>
    <row r="10" spans="1:11" s="296" customFormat="1" x14ac:dyDescent="0.2">
      <c r="A10" s="325" t="s">
        <v>159</v>
      </c>
      <c r="B10" s="794"/>
      <c r="C10" s="794"/>
      <c r="D10" s="794"/>
      <c r="E10" s="794"/>
      <c r="F10" s="794"/>
      <c r="G10" s="794"/>
      <c r="H10" s="794"/>
      <c r="I10" s="794"/>
      <c r="J10" s="794"/>
      <c r="K10" s="795">
        <f t="shared" si="0"/>
        <v>0</v>
      </c>
    </row>
    <row r="11" spans="1:11" s="296" customFormat="1" x14ac:dyDescent="0.2">
      <c r="A11" s="325" t="s">
        <v>163</v>
      </c>
      <c r="B11" s="794"/>
      <c r="C11" s="794"/>
      <c r="D11" s="794"/>
      <c r="E11" s="794"/>
      <c r="F11" s="794"/>
      <c r="G11" s="794"/>
      <c r="H11" s="794"/>
      <c r="I11" s="794"/>
      <c r="J11" s="794"/>
      <c r="K11" s="795">
        <f t="shared" si="0"/>
        <v>0</v>
      </c>
    </row>
    <row r="12" spans="1:11" s="296" customFormat="1" x14ac:dyDescent="0.2">
      <c r="A12" s="325" t="s">
        <v>36</v>
      </c>
      <c r="B12" s="794"/>
      <c r="C12" s="794"/>
      <c r="D12" s="794"/>
      <c r="E12" s="794"/>
      <c r="F12" s="794"/>
      <c r="G12" s="794"/>
      <c r="H12" s="794"/>
      <c r="I12" s="794"/>
      <c r="J12" s="794"/>
      <c r="K12" s="795">
        <f t="shared" si="0"/>
        <v>0</v>
      </c>
    </row>
    <row r="13" spans="1:11" s="296" customFormat="1" x14ac:dyDescent="0.2">
      <c r="A13" s="325" t="s">
        <v>37</v>
      </c>
      <c r="B13" s="794"/>
      <c r="C13" s="794"/>
      <c r="D13" s="794"/>
      <c r="E13" s="794"/>
      <c r="F13" s="794"/>
      <c r="G13" s="794"/>
      <c r="H13" s="794"/>
      <c r="I13" s="794"/>
      <c r="J13" s="794"/>
      <c r="K13" s="795">
        <f t="shared" si="0"/>
        <v>0</v>
      </c>
    </row>
    <row r="14" spans="1:11" s="296" customFormat="1" x14ac:dyDescent="0.2">
      <c r="A14" s="325"/>
      <c r="B14" s="794"/>
      <c r="C14" s="794"/>
      <c r="D14" s="794"/>
      <c r="E14" s="794"/>
      <c r="F14" s="794"/>
      <c r="G14" s="794"/>
      <c r="H14" s="794"/>
      <c r="I14" s="794"/>
      <c r="J14" s="794"/>
      <c r="K14" s="795">
        <f t="shared" si="0"/>
        <v>0</v>
      </c>
    </row>
    <row r="15" spans="1:11" s="296" customFormat="1" x14ac:dyDescent="0.2">
      <c r="A15" s="325"/>
      <c r="B15" s="794"/>
      <c r="C15" s="794"/>
      <c r="D15" s="794"/>
      <c r="E15" s="794"/>
      <c r="F15" s="794"/>
      <c r="G15" s="794"/>
      <c r="H15" s="794"/>
      <c r="I15" s="794"/>
      <c r="J15" s="794"/>
      <c r="K15" s="795">
        <f t="shared" si="0"/>
        <v>0</v>
      </c>
    </row>
    <row r="16" spans="1:11" s="296" customFormat="1" x14ac:dyDescent="0.2">
      <c r="A16" s="325" t="s">
        <v>160</v>
      </c>
      <c r="B16" s="794"/>
      <c r="C16" s="794"/>
      <c r="D16" s="794"/>
      <c r="E16" s="794"/>
      <c r="F16" s="794"/>
      <c r="G16" s="794"/>
      <c r="H16" s="794"/>
      <c r="I16" s="794"/>
      <c r="J16" s="794"/>
      <c r="K16" s="795">
        <f t="shared" si="0"/>
        <v>0</v>
      </c>
    </row>
    <row r="17" spans="1:17" s="296" customFormat="1" x14ac:dyDescent="0.2">
      <c r="A17" s="325" t="s">
        <v>161</v>
      </c>
      <c r="B17" s="794"/>
      <c r="C17" s="794"/>
      <c r="D17" s="794"/>
      <c r="E17" s="794"/>
      <c r="F17" s="794"/>
      <c r="G17" s="794"/>
      <c r="H17" s="794"/>
      <c r="I17" s="794"/>
      <c r="J17" s="794"/>
      <c r="K17" s="795">
        <f t="shared" si="0"/>
        <v>0</v>
      </c>
    </row>
    <row r="18" spans="1:17" s="215" customFormat="1" ht="31.5" customHeight="1" x14ac:dyDescent="0.2">
      <c r="A18" s="796" t="s">
        <v>71</v>
      </c>
      <c r="B18" s="815">
        <f>SUM(B6:B17)</f>
        <v>0</v>
      </c>
      <c r="C18" s="815">
        <f t="shared" ref="C18:K18" si="1">SUM(C6:C17)</f>
        <v>0</v>
      </c>
      <c r="D18" s="815">
        <f t="shared" si="1"/>
        <v>0</v>
      </c>
      <c r="E18" s="815">
        <f t="shared" si="1"/>
        <v>0</v>
      </c>
      <c r="F18" s="815">
        <f t="shared" si="1"/>
        <v>0</v>
      </c>
      <c r="G18" s="815">
        <f t="shared" si="1"/>
        <v>0</v>
      </c>
      <c r="H18" s="815">
        <f t="shared" si="1"/>
        <v>0</v>
      </c>
      <c r="I18" s="815">
        <f t="shared" si="1"/>
        <v>0</v>
      </c>
      <c r="J18" s="815">
        <f t="shared" si="1"/>
        <v>0</v>
      </c>
      <c r="K18" s="815">
        <f t="shared" si="1"/>
        <v>0</v>
      </c>
    </row>
    <row r="19" spans="1:17" s="297" customFormat="1" ht="25.5" x14ac:dyDescent="0.2">
      <c r="A19" s="325" t="s">
        <v>52</v>
      </c>
      <c r="B19" s="799"/>
      <c r="C19" s="799"/>
      <c r="D19" s="799"/>
      <c r="E19" s="799"/>
      <c r="F19" s="799"/>
      <c r="G19" s="799"/>
      <c r="H19" s="799"/>
      <c r="I19" s="799"/>
      <c r="J19" s="799"/>
      <c r="K19" s="795">
        <f>SUM(B19:J19)</f>
        <v>0</v>
      </c>
    </row>
    <row r="20" spans="1:17" s="297" customFormat="1" ht="25.5" x14ac:dyDescent="0.2">
      <c r="A20" s="325" t="s">
        <v>53</v>
      </c>
      <c r="B20" s="799"/>
      <c r="C20" s="799"/>
      <c r="D20" s="799"/>
      <c r="E20" s="799"/>
      <c r="F20" s="799"/>
      <c r="G20" s="799"/>
      <c r="H20" s="799"/>
      <c r="I20" s="799"/>
      <c r="J20" s="799"/>
      <c r="K20" s="795">
        <f>SUM(B20:J20)</f>
        <v>0</v>
      </c>
    </row>
    <row r="21" spans="1:17" s="297" customFormat="1" ht="25.5" x14ac:dyDescent="0.2">
      <c r="A21" s="325" t="s">
        <v>54</v>
      </c>
      <c r="B21" s="799"/>
      <c r="C21" s="799"/>
      <c r="D21" s="799"/>
      <c r="E21" s="799"/>
      <c r="F21" s="799"/>
      <c r="G21" s="799"/>
      <c r="H21" s="799"/>
      <c r="I21" s="799"/>
      <c r="J21" s="799"/>
      <c r="K21" s="795">
        <f>SUM(B21:J21)</f>
        <v>0</v>
      </c>
    </row>
    <row r="22" spans="1:17" s="217" customFormat="1" x14ac:dyDescent="0.2">
      <c r="A22" s="881" t="s">
        <v>39</v>
      </c>
      <c r="B22" s="801">
        <f t="shared" ref="B22:J22" si="2">SUM(B19:B21)</f>
        <v>0</v>
      </c>
      <c r="C22" s="801">
        <f t="shared" si="2"/>
        <v>0</v>
      </c>
      <c r="D22" s="801">
        <f t="shared" si="2"/>
        <v>0</v>
      </c>
      <c r="E22" s="801">
        <f t="shared" si="2"/>
        <v>0</v>
      </c>
      <c r="F22" s="801">
        <f t="shared" si="2"/>
        <v>0</v>
      </c>
      <c r="G22" s="801">
        <f t="shared" si="2"/>
        <v>0</v>
      </c>
      <c r="H22" s="801">
        <f t="shared" si="2"/>
        <v>0</v>
      </c>
      <c r="I22" s="801">
        <f t="shared" si="2"/>
        <v>0</v>
      </c>
      <c r="J22" s="801">
        <f t="shared" si="2"/>
        <v>0</v>
      </c>
      <c r="K22" s="802">
        <f t="shared" ref="K22:K27" si="3">SUM(B22:J22)</f>
        <v>0</v>
      </c>
    </row>
    <row r="23" spans="1:17" s="297" customFormat="1" ht="25.5" x14ac:dyDescent="0.2">
      <c r="A23" s="325" t="s">
        <v>55</v>
      </c>
      <c r="B23" s="799"/>
      <c r="C23" s="799"/>
      <c r="D23" s="799"/>
      <c r="E23" s="799"/>
      <c r="F23" s="799"/>
      <c r="G23" s="799"/>
      <c r="H23" s="799"/>
      <c r="I23" s="799"/>
      <c r="J23" s="799"/>
      <c r="K23" s="795">
        <f t="shared" si="3"/>
        <v>0</v>
      </c>
    </row>
    <row r="24" spans="1:17" s="297" customFormat="1" ht="25.5" x14ac:dyDescent="0.2">
      <c r="A24" s="325" t="s">
        <v>56</v>
      </c>
      <c r="B24" s="799"/>
      <c r="C24" s="799"/>
      <c r="D24" s="799"/>
      <c r="E24" s="799"/>
      <c r="F24" s="799"/>
      <c r="G24" s="799"/>
      <c r="H24" s="799"/>
      <c r="I24" s="799"/>
      <c r="J24" s="799"/>
      <c r="K24" s="795">
        <f t="shared" si="3"/>
        <v>0</v>
      </c>
    </row>
    <row r="25" spans="1:17" s="297" customFormat="1" ht="25.5" x14ac:dyDescent="0.2">
      <c r="A25" s="325" t="s">
        <v>57</v>
      </c>
      <c r="B25" s="799"/>
      <c r="C25" s="799"/>
      <c r="D25" s="799"/>
      <c r="E25" s="799"/>
      <c r="F25" s="799"/>
      <c r="G25" s="799"/>
      <c r="H25" s="799"/>
      <c r="I25" s="799"/>
      <c r="J25" s="799"/>
      <c r="K25" s="795">
        <f t="shared" si="3"/>
        <v>0</v>
      </c>
    </row>
    <row r="26" spans="1:17" s="217" customFormat="1" x14ac:dyDescent="0.2">
      <c r="A26" s="881" t="s">
        <v>40</v>
      </c>
      <c r="B26" s="801">
        <f t="shared" ref="B26:H26" si="4">SUM(B23:B25)</f>
        <v>0</v>
      </c>
      <c r="C26" s="801">
        <f t="shared" si="4"/>
        <v>0</v>
      </c>
      <c r="D26" s="801">
        <f t="shared" si="4"/>
        <v>0</v>
      </c>
      <c r="E26" s="801">
        <f t="shared" si="4"/>
        <v>0</v>
      </c>
      <c r="F26" s="801">
        <f t="shared" si="4"/>
        <v>0</v>
      </c>
      <c r="G26" s="801">
        <f t="shared" si="4"/>
        <v>0</v>
      </c>
      <c r="H26" s="801">
        <f t="shared" si="4"/>
        <v>0</v>
      </c>
      <c r="I26" s="801">
        <f>SUM(I23:I25)</f>
        <v>0</v>
      </c>
      <c r="J26" s="801">
        <f>SUM(J23:J25)</f>
        <v>0</v>
      </c>
      <c r="K26" s="802">
        <f t="shared" si="3"/>
        <v>0</v>
      </c>
    </row>
    <row r="27" spans="1:17" s="215" customFormat="1" ht="31.5" x14ac:dyDescent="0.2">
      <c r="A27" s="796" t="s">
        <v>58</v>
      </c>
      <c r="B27" s="815">
        <f t="shared" ref="B27:J27" si="5">B22+B26</f>
        <v>0</v>
      </c>
      <c r="C27" s="815">
        <f t="shared" si="5"/>
        <v>0</v>
      </c>
      <c r="D27" s="815">
        <f t="shared" si="5"/>
        <v>0</v>
      </c>
      <c r="E27" s="815">
        <f t="shared" si="5"/>
        <v>0</v>
      </c>
      <c r="F27" s="815">
        <f t="shared" si="5"/>
        <v>0</v>
      </c>
      <c r="G27" s="815">
        <f t="shared" si="5"/>
        <v>0</v>
      </c>
      <c r="H27" s="815">
        <f t="shared" si="5"/>
        <v>0</v>
      </c>
      <c r="I27" s="815">
        <f t="shared" si="5"/>
        <v>0</v>
      </c>
      <c r="J27" s="815">
        <f t="shared" si="5"/>
        <v>0</v>
      </c>
      <c r="K27" s="816">
        <f t="shared" si="3"/>
        <v>0</v>
      </c>
    </row>
    <row r="28" spans="1:17" ht="6" customHeight="1" x14ac:dyDescent="0.2">
      <c r="A28" s="187"/>
      <c r="B28" s="187"/>
      <c r="C28" s="188"/>
      <c r="D28" s="188"/>
      <c r="E28" s="188"/>
      <c r="F28" s="188"/>
      <c r="G28" s="187"/>
      <c r="H28" s="188"/>
      <c r="I28" s="188"/>
      <c r="J28" s="188"/>
      <c r="K28" s="302"/>
      <c r="L28" s="215"/>
      <c r="M28" s="215"/>
      <c r="N28" s="215"/>
      <c r="O28" s="215"/>
      <c r="P28" s="215"/>
      <c r="Q28" s="215"/>
    </row>
    <row r="29" spans="1:17" ht="12.75" customHeight="1" x14ac:dyDescent="0.2">
      <c r="A29" s="183" t="s">
        <v>59</v>
      </c>
      <c r="B29" s="923"/>
      <c r="C29" s="924"/>
      <c r="D29" s="924"/>
      <c r="E29" s="924"/>
      <c r="F29" s="924"/>
      <c r="G29" s="923"/>
      <c r="H29" s="924"/>
      <c r="I29" s="924"/>
      <c r="J29" s="924"/>
      <c r="K29" s="908">
        <f>SUM(B29:J29)</f>
        <v>0</v>
      </c>
      <c r="L29" s="215"/>
      <c r="M29" s="215"/>
      <c r="N29" s="215"/>
      <c r="O29" s="215"/>
      <c r="P29" s="215"/>
      <c r="Q29" s="215"/>
    </row>
    <row r="30" spans="1:17" ht="12.75" customHeight="1" x14ac:dyDescent="0.2">
      <c r="A30" s="183" t="s">
        <v>60</v>
      </c>
      <c r="B30" s="923"/>
      <c r="C30" s="924"/>
      <c r="D30" s="924"/>
      <c r="E30" s="924"/>
      <c r="F30" s="924"/>
      <c r="G30" s="923"/>
      <c r="H30" s="924"/>
      <c r="I30" s="924"/>
      <c r="J30" s="924"/>
      <c r="K30" s="908">
        <f>SUM(B30:J30)</f>
        <v>0</v>
      </c>
    </row>
    <row r="31" spans="1:17" ht="12.75" customHeight="1" x14ac:dyDescent="0.2">
      <c r="A31" s="186" t="s">
        <v>61</v>
      </c>
      <c r="B31" s="909">
        <f>SUM(B29:B30)</f>
        <v>0</v>
      </c>
      <c r="C31" s="909">
        <f t="shared" ref="C31:K31" si="6">SUM(C29:C30)</f>
        <v>0</v>
      </c>
      <c r="D31" s="909">
        <f t="shared" si="6"/>
        <v>0</v>
      </c>
      <c r="E31" s="909">
        <f t="shared" si="6"/>
        <v>0</v>
      </c>
      <c r="F31" s="909">
        <f t="shared" si="6"/>
        <v>0</v>
      </c>
      <c r="G31" s="909">
        <f t="shared" si="6"/>
        <v>0</v>
      </c>
      <c r="H31" s="909">
        <f t="shared" si="6"/>
        <v>0</v>
      </c>
      <c r="I31" s="909">
        <f t="shared" si="6"/>
        <v>0</v>
      </c>
      <c r="J31" s="909">
        <f t="shared" si="6"/>
        <v>0</v>
      </c>
      <c r="K31" s="909">
        <f t="shared" si="6"/>
        <v>0</v>
      </c>
    </row>
    <row r="32" spans="1:17" ht="3.75" customHeight="1" x14ac:dyDescent="0.2">
      <c r="A32" s="191"/>
      <c r="B32" s="932"/>
      <c r="C32" s="926"/>
      <c r="D32" s="926"/>
      <c r="E32" s="926"/>
      <c r="F32" s="926"/>
      <c r="G32" s="925"/>
      <c r="H32" s="926"/>
      <c r="I32" s="926"/>
      <c r="J32" s="926"/>
      <c r="K32" s="910"/>
    </row>
    <row r="33" spans="1:12" x14ac:dyDescent="0.2">
      <c r="A33" s="183" t="s">
        <v>6</v>
      </c>
      <c r="B33" s="927"/>
      <c r="C33" s="928"/>
      <c r="D33" s="928"/>
      <c r="E33" s="924"/>
      <c r="F33" s="928"/>
      <c r="G33" s="927"/>
      <c r="H33" s="924"/>
      <c r="I33" s="928"/>
      <c r="J33" s="928"/>
      <c r="K33" s="908">
        <f>SUM(B33:J33)</f>
        <v>0</v>
      </c>
    </row>
    <row r="34" spans="1:12" x14ac:dyDescent="0.2">
      <c r="A34" s="183" t="s">
        <v>62</v>
      </c>
      <c r="B34" s="927"/>
      <c r="C34" s="928"/>
      <c r="D34" s="928"/>
      <c r="E34" s="924"/>
      <c r="F34" s="928"/>
      <c r="G34" s="927"/>
      <c r="H34" s="924"/>
      <c r="I34" s="928"/>
      <c r="J34" s="928"/>
      <c r="K34" s="908">
        <f>SUM(B34:J34)</f>
        <v>0</v>
      </c>
    </row>
    <row r="35" spans="1:12" x14ac:dyDescent="0.2">
      <c r="A35" s="183" t="s">
        <v>63</v>
      </c>
      <c r="B35" s="923"/>
      <c r="C35" s="928"/>
      <c r="D35" s="928"/>
      <c r="E35" s="924"/>
      <c r="F35" s="928"/>
      <c r="G35" s="927"/>
      <c r="H35" s="924"/>
      <c r="I35" s="928"/>
      <c r="J35" s="928"/>
      <c r="K35" s="908">
        <f>SUM(B35:J35)</f>
        <v>0</v>
      </c>
    </row>
    <row r="36" spans="1:12" x14ac:dyDescent="0.2">
      <c r="A36" s="186" t="s">
        <v>64</v>
      </c>
      <c r="B36" s="930">
        <f t="shared" ref="B36:J36" si="7">SUM(B33:B35)</f>
        <v>0</v>
      </c>
      <c r="C36" s="930">
        <f>SUM(C33:C35)</f>
        <v>0</v>
      </c>
      <c r="D36" s="930">
        <f>SUM(D33:D35)</f>
        <v>0</v>
      </c>
      <c r="E36" s="930">
        <f>SUM(E33:E35)</f>
        <v>0</v>
      </c>
      <c r="F36" s="930">
        <f>SUM(F33:F35)</f>
        <v>0</v>
      </c>
      <c r="G36" s="930">
        <f t="shared" si="7"/>
        <v>0</v>
      </c>
      <c r="H36" s="930">
        <f>SUM(H33:H35)</f>
        <v>0</v>
      </c>
      <c r="I36" s="930">
        <f t="shared" si="7"/>
        <v>0</v>
      </c>
      <c r="J36" s="930">
        <f t="shared" si="7"/>
        <v>0</v>
      </c>
      <c r="K36" s="909">
        <f>SUM(K33:K35)</f>
        <v>0</v>
      </c>
    </row>
    <row r="37" spans="1:12" ht="4.5" customHeight="1" x14ac:dyDescent="0.2">
      <c r="A37" s="183"/>
      <c r="B37" s="929"/>
      <c r="C37" s="928"/>
      <c r="D37" s="928"/>
      <c r="E37" s="924"/>
      <c r="F37" s="928"/>
      <c r="G37" s="929"/>
      <c r="H37" s="924"/>
      <c r="I37" s="928"/>
      <c r="J37" s="928"/>
      <c r="K37" s="911"/>
    </row>
    <row r="38" spans="1:12" ht="12.75" customHeight="1" x14ac:dyDescent="0.2">
      <c r="A38" s="186" t="s">
        <v>65</v>
      </c>
      <c r="B38" s="930"/>
      <c r="C38" s="930"/>
      <c r="D38" s="930"/>
      <c r="E38" s="909"/>
      <c r="F38" s="930"/>
      <c r="G38" s="930"/>
      <c r="H38" s="909"/>
      <c r="I38" s="930"/>
      <c r="J38" s="930"/>
      <c r="K38" s="909">
        <f>SUM(B38:J38)</f>
        <v>0</v>
      </c>
    </row>
    <row r="39" spans="1:12" ht="3" customHeight="1" x14ac:dyDescent="0.2">
      <c r="A39" s="821"/>
      <c r="B39" s="242"/>
      <c r="C39" s="241"/>
      <c r="D39" s="241"/>
      <c r="E39" s="240"/>
      <c r="F39" s="241"/>
      <c r="G39" s="243"/>
      <c r="H39" s="240"/>
      <c r="I39" s="241"/>
      <c r="J39" s="241"/>
      <c r="K39" s="303"/>
    </row>
    <row r="40" spans="1:12" s="298" customFormat="1" ht="15" x14ac:dyDescent="0.2">
      <c r="A40" s="806" t="s">
        <v>109</v>
      </c>
      <c r="B40" s="804"/>
      <c r="C40" s="804"/>
      <c r="D40" s="804"/>
      <c r="E40" s="804"/>
      <c r="F40" s="804"/>
      <c r="G40" s="804"/>
      <c r="H40" s="804"/>
      <c r="I40" s="804"/>
      <c r="J40" s="804"/>
      <c r="K40" s="795">
        <f t="shared" ref="K40:K45" si="8">SUM(B40:J40)</f>
        <v>0</v>
      </c>
      <c r="L40" s="215"/>
    </row>
    <row r="41" spans="1:12" s="298" customFormat="1" ht="15" x14ac:dyDescent="0.2">
      <c r="A41" s="806" t="s">
        <v>138</v>
      </c>
      <c r="B41" s="804"/>
      <c r="C41" s="804"/>
      <c r="D41" s="804"/>
      <c r="E41" s="804"/>
      <c r="F41" s="804"/>
      <c r="G41" s="804"/>
      <c r="H41" s="804"/>
      <c r="I41" s="804"/>
      <c r="J41" s="804"/>
      <c r="K41" s="795">
        <f t="shared" si="8"/>
        <v>0</v>
      </c>
      <c r="L41" s="215"/>
    </row>
    <row r="42" spans="1:12" s="318" customFormat="1" ht="15" x14ac:dyDescent="0.2">
      <c r="A42" s="807" t="s">
        <v>139</v>
      </c>
      <c r="B42" s="808">
        <f>SUM(B40:B41)</f>
        <v>0</v>
      </c>
      <c r="C42" s="808">
        <f t="shared" ref="C42:J42" si="9">SUM(C40:C41)</f>
        <v>0</v>
      </c>
      <c r="D42" s="808">
        <f t="shared" si="9"/>
        <v>0</v>
      </c>
      <c r="E42" s="808">
        <f t="shared" si="9"/>
        <v>0</v>
      </c>
      <c r="F42" s="808">
        <f t="shared" si="9"/>
        <v>0</v>
      </c>
      <c r="G42" s="808">
        <f t="shared" si="9"/>
        <v>0</v>
      </c>
      <c r="H42" s="808">
        <f t="shared" si="9"/>
        <v>0</v>
      </c>
      <c r="I42" s="808">
        <f t="shared" si="9"/>
        <v>0</v>
      </c>
      <c r="J42" s="808">
        <f t="shared" si="9"/>
        <v>0</v>
      </c>
      <c r="K42" s="795">
        <f t="shared" si="8"/>
        <v>0</v>
      </c>
      <c r="L42" s="237"/>
    </row>
    <row r="43" spans="1:12" s="299" customFormat="1" ht="15" x14ac:dyDescent="0.2">
      <c r="A43" s="806" t="s">
        <v>140</v>
      </c>
      <c r="B43" s="809"/>
      <c r="C43" s="809"/>
      <c r="D43" s="809"/>
      <c r="E43" s="809"/>
      <c r="F43" s="809"/>
      <c r="G43" s="809"/>
      <c r="H43" s="809"/>
      <c r="I43" s="809"/>
      <c r="J43" s="809"/>
      <c r="K43" s="795">
        <f t="shared" si="8"/>
        <v>0</v>
      </c>
      <c r="L43" s="215"/>
    </row>
    <row r="44" spans="1:12" s="299" customFormat="1" ht="15" x14ac:dyDescent="0.2">
      <c r="A44" s="806" t="s">
        <v>141</v>
      </c>
      <c r="B44" s="809"/>
      <c r="C44" s="809"/>
      <c r="D44" s="809"/>
      <c r="E44" s="809"/>
      <c r="F44" s="809"/>
      <c r="G44" s="809"/>
      <c r="H44" s="809"/>
      <c r="I44" s="809"/>
      <c r="J44" s="809"/>
      <c r="K44" s="795">
        <f t="shared" si="8"/>
        <v>0</v>
      </c>
      <c r="L44" s="215"/>
    </row>
    <row r="45" spans="1:12" s="318" customFormat="1" ht="15" x14ac:dyDescent="0.2">
      <c r="A45" s="807" t="s">
        <v>142</v>
      </c>
      <c r="B45" s="808">
        <f>SUM(B43:B44)</f>
        <v>0</v>
      </c>
      <c r="C45" s="808">
        <f t="shared" ref="C45:J45" si="10">SUM(C43:C44)</f>
        <v>0</v>
      </c>
      <c r="D45" s="808">
        <f t="shared" si="10"/>
        <v>0</v>
      </c>
      <c r="E45" s="808">
        <f t="shared" si="10"/>
        <v>0</v>
      </c>
      <c r="F45" s="808">
        <f t="shared" si="10"/>
        <v>0</v>
      </c>
      <c r="G45" s="808">
        <f t="shared" si="10"/>
        <v>0</v>
      </c>
      <c r="H45" s="808">
        <f t="shared" si="10"/>
        <v>0</v>
      </c>
      <c r="I45" s="808">
        <f t="shared" si="10"/>
        <v>0</v>
      </c>
      <c r="J45" s="808">
        <f t="shared" si="10"/>
        <v>0</v>
      </c>
      <c r="K45" s="795">
        <f t="shared" si="8"/>
        <v>0</v>
      </c>
      <c r="L45" s="237"/>
    </row>
    <row r="46" spans="1:12" s="228" customFormat="1" ht="38.25" x14ac:dyDescent="0.2">
      <c r="A46" s="810" t="s">
        <v>122</v>
      </c>
      <c r="B46" s="811">
        <f>B42+B45</f>
        <v>0</v>
      </c>
      <c r="C46" s="811">
        <f t="shared" ref="C46:I46" si="11">C42+C45</f>
        <v>0</v>
      </c>
      <c r="D46" s="811">
        <f t="shared" si="11"/>
        <v>0</v>
      </c>
      <c r="E46" s="811">
        <f t="shared" si="11"/>
        <v>0</v>
      </c>
      <c r="F46" s="811">
        <f t="shared" si="11"/>
        <v>0</v>
      </c>
      <c r="G46" s="811">
        <f t="shared" si="11"/>
        <v>0</v>
      </c>
      <c r="H46" s="811">
        <f t="shared" si="11"/>
        <v>0</v>
      </c>
      <c r="I46" s="811">
        <f t="shared" si="11"/>
        <v>0</v>
      </c>
      <c r="J46" s="811">
        <f>J42+J45</f>
        <v>0</v>
      </c>
      <c r="K46" s="805">
        <f>SUM(B46:J46)</f>
        <v>0</v>
      </c>
      <c r="L46" s="215"/>
    </row>
    <row r="47" spans="1:12" x14ac:dyDescent="0.2">
      <c r="A47" s="183" t="s">
        <v>66</v>
      </c>
      <c r="B47" s="481"/>
      <c r="C47" s="481"/>
      <c r="D47" s="481"/>
      <c r="E47" s="482"/>
      <c r="F47" s="481"/>
      <c r="G47" s="481"/>
      <c r="H47" s="482"/>
      <c r="I47" s="481"/>
      <c r="J47" s="481"/>
      <c r="K47" s="483">
        <f>SUM(B47:J47)</f>
        <v>0</v>
      </c>
    </row>
    <row r="48" spans="1:12" x14ac:dyDescent="0.2">
      <c r="A48" s="183" t="s">
        <v>67</v>
      </c>
      <c r="B48" s="481"/>
      <c r="C48" s="481"/>
      <c r="D48" s="481"/>
      <c r="E48" s="482"/>
      <c r="F48" s="481"/>
      <c r="G48" s="481"/>
      <c r="H48" s="482"/>
      <c r="I48" s="481"/>
      <c r="J48" s="481"/>
      <c r="K48" s="483">
        <f>SUM(B48:J48)</f>
        <v>0</v>
      </c>
    </row>
    <row r="49" spans="1:11" x14ac:dyDescent="0.2">
      <c r="A49" s="186" t="s">
        <v>68</v>
      </c>
      <c r="B49" s="484">
        <f t="shared" ref="B49:J49" si="12">SUM(B47:B48)</f>
        <v>0</v>
      </c>
      <c r="C49" s="484">
        <f t="shared" si="12"/>
        <v>0</v>
      </c>
      <c r="D49" s="484">
        <f t="shared" si="12"/>
        <v>0</v>
      </c>
      <c r="E49" s="484">
        <f t="shared" si="12"/>
        <v>0</v>
      </c>
      <c r="F49" s="484">
        <f t="shared" si="12"/>
        <v>0</v>
      </c>
      <c r="G49" s="484">
        <f t="shared" si="12"/>
        <v>0</v>
      </c>
      <c r="H49" s="484">
        <f t="shared" si="12"/>
        <v>0</v>
      </c>
      <c r="I49" s="484">
        <f t="shared" si="12"/>
        <v>0</v>
      </c>
      <c r="J49" s="484">
        <f t="shared" si="12"/>
        <v>0</v>
      </c>
      <c r="K49" s="484">
        <f>SUM(B49:J49)</f>
        <v>0</v>
      </c>
    </row>
    <row r="50" spans="1:11" ht="4.5" customHeight="1" x14ac:dyDescent="0.2">
      <c r="A50" s="184"/>
      <c r="B50" s="184"/>
      <c r="C50" s="192"/>
      <c r="D50" s="192"/>
      <c r="E50" s="192"/>
      <c r="F50" s="192"/>
      <c r="G50" s="184"/>
      <c r="H50" s="192"/>
      <c r="I50" s="192"/>
      <c r="J50" s="192"/>
      <c r="K50" s="305"/>
    </row>
    <row r="51" spans="1:11" x14ac:dyDescent="0.2">
      <c r="A51" s="194" t="s">
        <v>117</v>
      </c>
      <c r="B51" s="195"/>
      <c r="C51" s="196"/>
      <c r="D51" s="196"/>
      <c r="E51" s="196"/>
      <c r="F51" s="196"/>
      <c r="G51" s="196"/>
      <c r="H51" s="196"/>
      <c r="I51" s="196"/>
      <c r="J51" s="196"/>
      <c r="K51" s="197">
        <f>SUM(B51:J51)</f>
        <v>0</v>
      </c>
    </row>
    <row r="52" spans="1:11" ht="4.5" customHeight="1" x14ac:dyDescent="0.2">
      <c r="A52" s="184"/>
      <c r="B52" s="184"/>
      <c r="C52" s="192"/>
      <c r="D52" s="192"/>
      <c r="E52" s="192"/>
      <c r="F52" s="192"/>
      <c r="G52" s="184"/>
      <c r="H52" s="192"/>
      <c r="I52" s="192"/>
      <c r="J52" s="192"/>
      <c r="K52" s="305"/>
    </row>
    <row r="53" spans="1:11" x14ac:dyDescent="0.2">
      <c r="A53" s="198" t="s">
        <v>70</v>
      </c>
      <c r="B53" s="199"/>
      <c r="C53" s="200"/>
      <c r="D53" s="200"/>
      <c r="E53" s="201"/>
      <c r="F53" s="200"/>
      <c r="G53" s="199"/>
      <c r="H53" s="201"/>
      <c r="I53" s="200"/>
      <c r="J53" s="200"/>
      <c r="K53" s="306">
        <f>SUM(G53:J53)</f>
        <v>0</v>
      </c>
    </row>
  </sheetData>
  <phoneticPr fontId="0" type="noConversion"/>
  <printOptions horizontalCentered="1" verticalCentered="1"/>
  <pageMargins left="0" right="0" top="0" bottom="0" header="0" footer="0"/>
  <pageSetup paperSize="8" scale="97" orientation="landscape" r:id="rId1"/>
  <headerFooter alignWithMargins="0">
    <oddHeader>&amp;CIGAENR cartographie Université de Lorraine&amp;R&amp;"Arial,Gras"&amp;8&amp;A</oddHeader>
    <oddFooter>&amp;RUL / DAPEQ / le 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7">
    <tabColor theme="9"/>
    <pageSetUpPr fitToPage="1"/>
  </sheetPr>
  <dimension ref="A1:J53"/>
  <sheetViews>
    <sheetView topLeftCell="A28" workbookViewId="0">
      <selection activeCell="D46" sqref="D46"/>
    </sheetView>
  </sheetViews>
  <sheetFormatPr baseColWidth="10" defaultColWidth="11.42578125" defaultRowHeight="12.75" x14ac:dyDescent="0.2"/>
  <cols>
    <col min="1" max="1" width="47.42578125" style="185" customWidth="1"/>
    <col min="2" max="8" width="16.7109375" style="185" customWidth="1"/>
    <col min="9" max="9" width="16.7109375" style="307" customWidth="1"/>
    <col min="10" max="10" width="2.7109375" style="185" customWidth="1"/>
    <col min="11" max="15" width="24.42578125" style="185" customWidth="1"/>
    <col min="16" max="16384" width="11.42578125" style="185"/>
  </cols>
  <sheetData>
    <row r="1" spans="1:10" s="211" customFormat="1" ht="63" x14ac:dyDescent="0.25">
      <c r="A1" s="210" t="s">
        <v>319</v>
      </c>
      <c r="B1" s="210"/>
      <c r="C1" s="210"/>
      <c r="D1" s="210"/>
      <c r="E1" s="210"/>
      <c r="F1" s="210"/>
      <c r="G1" s="210"/>
      <c r="H1" s="292" t="s">
        <v>321</v>
      </c>
      <c r="I1" s="210" t="s">
        <v>320</v>
      </c>
    </row>
    <row r="2" spans="1:10" s="176" customFormat="1" ht="15.75" x14ac:dyDescent="0.2">
      <c r="A2" s="865" t="s">
        <v>49</v>
      </c>
      <c r="B2" s="822"/>
      <c r="C2" s="822"/>
      <c r="D2" s="822"/>
      <c r="E2" s="822"/>
      <c r="F2" s="822"/>
      <c r="G2" s="822"/>
      <c r="H2" s="822"/>
      <c r="I2" s="300"/>
    </row>
    <row r="3" spans="1:10" s="176" customFormat="1" ht="15.75" x14ac:dyDescent="0.2">
      <c r="A3" s="865" t="s">
        <v>50</v>
      </c>
      <c r="B3" s="177"/>
      <c r="C3" s="177"/>
      <c r="D3" s="177"/>
      <c r="E3" s="177"/>
      <c r="F3" s="177"/>
      <c r="G3" s="177"/>
      <c r="H3" s="177"/>
      <c r="I3" s="236"/>
    </row>
    <row r="4" spans="1:10" s="176" customFormat="1" ht="15.75" x14ac:dyDescent="0.2">
      <c r="A4" s="865" t="s">
        <v>51</v>
      </c>
      <c r="B4" s="178"/>
      <c r="C4" s="179"/>
      <c r="D4" s="179"/>
      <c r="E4" s="179"/>
      <c r="F4" s="179"/>
      <c r="G4" s="179"/>
      <c r="H4" s="179"/>
      <c r="I4" s="300"/>
    </row>
    <row r="5" spans="1:10" s="182" customFormat="1" ht="4.5" customHeight="1" x14ac:dyDescent="0.2">
      <c r="A5" s="212"/>
      <c r="B5" s="212"/>
      <c r="C5" s="213"/>
      <c r="D5" s="213"/>
      <c r="E5" s="212"/>
      <c r="F5" s="213"/>
      <c r="G5" s="213"/>
      <c r="H5" s="213"/>
      <c r="I5" s="301"/>
    </row>
    <row r="6" spans="1:10" s="296" customFormat="1" x14ac:dyDescent="0.2">
      <c r="A6" s="325" t="s">
        <v>155</v>
      </c>
      <c r="B6" s="794"/>
      <c r="C6" s="794"/>
      <c r="D6" s="794"/>
      <c r="E6" s="794"/>
      <c r="F6" s="794"/>
      <c r="G6" s="794"/>
      <c r="H6" s="794"/>
      <c r="I6" s="795">
        <f>SUM(B6:H6)</f>
        <v>0</v>
      </c>
      <c r="J6" s="478"/>
    </row>
    <row r="7" spans="1:10" s="296" customFormat="1" x14ac:dyDescent="0.2">
      <c r="A7" s="325" t="s">
        <v>156</v>
      </c>
      <c r="B7" s="794"/>
      <c r="C7" s="794"/>
      <c r="D7" s="794"/>
      <c r="E7" s="794"/>
      <c r="F7" s="794"/>
      <c r="G7" s="794"/>
      <c r="H7" s="794"/>
      <c r="I7" s="795">
        <f t="shared" ref="I7:I17" si="0">SUM(B7:H7)</f>
        <v>0</v>
      </c>
      <c r="J7" s="478"/>
    </row>
    <row r="8" spans="1:10" s="296" customFormat="1" x14ac:dyDescent="0.2">
      <c r="A8" s="325" t="s">
        <v>157</v>
      </c>
      <c r="B8" s="794"/>
      <c r="C8" s="794"/>
      <c r="D8" s="794"/>
      <c r="E8" s="794"/>
      <c r="F8" s="794"/>
      <c r="G8" s="794"/>
      <c r="H8" s="794"/>
      <c r="I8" s="795">
        <f t="shared" si="0"/>
        <v>0</v>
      </c>
      <c r="J8" s="478"/>
    </row>
    <row r="9" spans="1:10" s="296" customFormat="1" x14ac:dyDescent="0.2">
      <c r="A9" s="325" t="s">
        <v>158</v>
      </c>
      <c r="B9" s="794"/>
      <c r="C9" s="794"/>
      <c r="D9" s="794"/>
      <c r="E9" s="794"/>
      <c r="F9" s="794"/>
      <c r="G9" s="794"/>
      <c r="H9" s="794"/>
      <c r="I9" s="795">
        <f t="shared" si="0"/>
        <v>0</v>
      </c>
      <c r="J9" s="478"/>
    </row>
    <row r="10" spans="1:10" s="296" customFormat="1" x14ac:dyDescent="0.2">
      <c r="A10" s="325" t="s">
        <v>159</v>
      </c>
      <c r="B10" s="794"/>
      <c r="C10" s="794"/>
      <c r="D10" s="794"/>
      <c r="E10" s="794"/>
      <c r="F10" s="794"/>
      <c r="G10" s="794"/>
      <c r="H10" s="794"/>
      <c r="I10" s="795">
        <f t="shared" si="0"/>
        <v>0</v>
      </c>
      <c r="J10" s="478"/>
    </row>
    <row r="11" spans="1:10" s="296" customFormat="1" x14ac:dyDescent="0.2">
      <c r="A11" s="325" t="s">
        <v>163</v>
      </c>
      <c r="B11" s="794"/>
      <c r="C11" s="794"/>
      <c r="D11" s="794"/>
      <c r="E11" s="794"/>
      <c r="F11" s="794"/>
      <c r="G11" s="794"/>
      <c r="H11" s="794"/>
      <c r="I11" s="795">
        <f t="shared" si="0"/>
        <v>0</v>
      </c>
      <c r="J11" s="478"/>
    </row>
    <row r="12" spans="1:10" s="296" customFormat="1" x14ac:dyDescent="0.2">
      <c r="A12" s="325" t="s">
        <v>36</v>
      </c>
      <c r="B12" s="794"/>
      <c r="C12" s="794"/>
      <c r="D12" s="794"/>
      <c r="E12" s="794"/>
      <c r="F12" s="794"/>
      <c r="G12" s="794"/>
      <c r="H12" s="794"/>
      <c r="I12" s="795">
        <f t="shared" si="0"/>
        <v>0</v>
      </c>
      <c r="J12" s="478"/>
    </row>
    <row r="13" spans="1:10" s="296" customFormat="1" x14ac:dyDescent="0.2">
      <c r="A13" s="325" t="s">
        <v>37</v>
      </c>
      <c r="B13" s="794"/>
      <c r="C13" s="794"/>
      <c r="D13" s="794"/>
      <c r="E13" s="794"/>
      <c r="F13" s="794"/>
      <c r="G13" s="794"/>
      <c r="H13" s="794"/>
      <c r="I13" s="795">
        <f t="shared" si="0"/>
        <v>0</v>
      </c>
      <c r="J13" s="478"/>
    </row>
    <row r="14" spans="1:10" s="296" customFormat="1" x14ac:dyDescent="0.2">
      <c r="A14" s="325"/>
      <c r="B14" s="794"/>
      <c r="C14" s="794"/>
      <c r="D14" s="794"/>
      <c r="E14" s="794"/>
      <c r="F14" s="794"/>
      <c r="G14" s="794"/>
      <c r="H14" s="794"/>
      <c r="I14" s="795">
        <f t="shared" si="0"/>
        <v>0</v>
      </c>
      <c r="J14" s="478"/>
    </row>
    <row r="15" spans="1:10" s="296" customFormat="1" x14ac:dyDescent="0.2">
      <c r="A15" s="325"/>
      <c r="B15" s="794"/>
      <c r="C15" s="794"/>
      <c r="D15" s="794"/>
      <c r="E15" s="794"/>
      <c r="F15" s="794"/>
      <c r="G15" s="794"/>
      <c r="H15" s="794"/>
      <c r="I15" s="795">
        <f t="shared" si="0"/>
        <v>0</v>
      </c>
      <c r="J15" s="478"/>
    </row>
    <row r="16" spans="1:10" s="296" customFormat="1" x14ac:dyDescent="0.2">
      <c r="A16" s="325" t="s">
        <v>160</v>
      </c>
      <c r="B16" s="794"/>
      <c r="C16" s="794"/>
      <c r="D16" s="794"/>
      <c r="E16" s="794"/>
      <c r="F16" s="794"/>
      <c r="G16" s="794"/>
      <c r="H16" s="794"/>
      <c r="I16" s="795">
        <f t="shared" si="0"/>
        <v>0</v>
      </c>
      <c r="J16" s="478"/>
    </row>
    <row r="17" spans="1:10" s="296" customFormat="1" x14ac:dyDescent="0.2">
      <c r="A17" s="325" t="s">
        <v>161</v>
      </c>
      <c r="B17" s="794"/>
      <c r="C17" s="794"/>
      <c r="D17" s="794"/>
      <c r="E17" s="794"/>
      <c r="F17" s="794"/>
      <c r="G17" s="794"/>
      <c r="H17" s="794"/>
      <c r="I17" s="795">
        <f t="shared" si="0"/>
        <v>0</v>
      </c>
      <c r="J17" s="478"/>
    </row>
    <row r="18" spans="1:10" s="215" customFormat="1" ht="31.5" customHeight="1" x14ac:dyDescent="0.2">
      <c r="A18" s="796" t="s">
        <v>71</v>
      </c>
      <c r="B18" s="815">
        <f>SUM(B6:B17)</f>
        <v>0</v>
      </c>
      <c r="C18" s="815">
        <f t="shared" ref="C18:H18" si="1">SUM(C6:C17)</f>
        <v>0</v>
      </c>
      <c r="D18" s="815">
        <f t="shared" si="1"/>
        <v>0</v>
      </c>
      <c r="E18" s="815">
        <f t="shared" si="1"/>
        <v>0</v>
      </c>
      <c r="F18" s="815">
        <f t="shared" si="1"/>
        <v>0</v>
      </c>
      <c r="G18" s="815">
        <f t="shared" si="1"/>
        <v>0</v>
      </c>
      <c r="H18" s="815">
        <f t="shared" si="1"/>
        <v>0</v>
      </c>
      <c r="I18" s="492">
        <f>SUM(B18:H18)</f>
        <v>0</v>
      </c>
      <c r="J18" s="487"/>
    </row>
    <row r="19" spans="1:10" s="297" customFormat="1" ht="25.5" x14ac:dyDescent="0.2">
      <c r="A19" s="325" t="s">
        <v>52</v>
      </c>
      <c r="B19" s="799"/>
      <c r="C19" s="799"/>
      <c r="D19" s="799"/>
      <c r="E19" s="799"/>
      <c r="F19" s="799"/>
      <c r="G19" s="799"/>
      <c r="H19" s="799"/>
      <c r="I19" s="795">
        <f>SUM(B19:H19)</f>
        <v>0</v>
      </c>
      <c r="J19" s="476"/>
    </row>
    <row r="20" spans="1:10" s="297" customFormat="1" ht="25.5" x14ac:dyDescent="0.2">
      <c r="A20" s="325" t="s">
        <v>53</v>
      </c>
      <c r="B20" s="799"/>
      <c r="C20" s="799"/>
      <c r="D20" s="799"/>
      <c r="E20" s="799"/>
      <c r="F20" s="799"/>
      <c r="G20" s="799"/>
      <c r="H20" s="799"/>
      <c r="I20" s="795">
        <f t="shared" ref="I20:I26" si="2">SUM(B20:H20)</f>
        <v>0</v>
      </c>
      <c r="J20" s="476"/>
    </row>
    <row r="21" spans="1:10" s="297" customFormat="1" ht="25.5" x14ac:dyDescent="0.2">
      <c r="A21" s="325" t="s">
        <v>54</v>
      </c>
      <c r="B21" s="799"/>
      <c r="C21" s="799"/>
      <c r="D21" s="799"/>
      <c r="E21" s="799"/>
      <c r="F21" s="799"/>
      <c r="G21" s="799"/>
      <c r="H21" s="799"/>
      <c r="I21" s="795">
        <f t="shared" si="2"/>
        <v>0</v>
      </c>
      <c r="J21" s="476"/>
    </row>
    <row r="22" spans="1:10" s="217" customFormat="1" x14ac:dyDescent="0.2">
      <c r="A22" s="881" t="s">
        <v>39</v>
      </c>
      <c r="B22" s="801">
        <f t="shared" ref="B22:H22" si="3">SUM(B19:B21)</f>
        <v>0</v>
      </c>
      <c r="C22" s="801">
        <f t="shared" si="3"/>
        <v>0</v>
      </c>
      <c r="D22" s="801">
        <f t="shared" si="3"/>
        <v>0</v>
      </c>
      <c r="E22" s="801">
        <f t="shared" si="3"/>
        <v>0</v>
      </c>
      <c r="F22" s="801">
        <f t="shared" si="3"/>
        <v>0</v>
      </c>
      <c r="G22" s="801">
        <f t="shared" si="3"/>
        <v>0</v>
      </c>
      <c r="H22" s="801">
        <f t="shared" si="3"/>
        <v>0</v>
      </c>
      <c r="I22" s="795">
        <f t="shared" si="2"/>
        <v>0</v>
      </c>
      <c r="J22" s="477"/>
    </row>
    <row r="23" spans="1:10" s="297" customFormat="1" ht="25.5" x14ac:dyDescent="0.2">
      <c r="A23" s="325" t="s">
        <v>55</v>
      </c>
      <c r="B23" s="799"/>
      <c r="C23" s="799"/>
      <c r="D23" s="799"/>
      <c r="E23" s="799"/>
      <c r="F23" s="799"/>
      <c r="G23" s="799"/>
      <c r="H23" s="799"/>
      <c r="I23" s="795">
        <f t="shared" si="2"/>
        <v>0</v>
      </c>
      <c r="J23" s="476"/>
    </row>
    <row r="24" spans="1:10" s="297" customFormat="1" ht="25.5" x14ac:dyDescent="0.2">
      <c r="A24" s="325" t="s">
        <v>56</v>
      </c>
      <c r="B24" s="799"/>
      <c r="C24" s="799"/>
      <c r="D24" s="799"/>
      <c r="E24" s="799"/>
      <c r="F24" s="799"/>
      <c r="G24" s="799"/>
      <c r="H24" s="799"/>
      <c r="I24" s="795">
        <f t="shared" si="2"/>
        <v>0</v>
      </c>
      <c r="J24" s="476"/>
    </row>
    <row r="25" spans="1:10" s="297" customFormat="1" ht="25.5" x14ac:dyDescent="0.2">
      <c r="A25" s="325" t="s">
        <v>57</v>
      </c>
      <c r="B25" s="799"/>
      <c r="C25" s="799"/>
      <c r="D25" s="799"/>
      <c r="E25" s="799"/>
      <c r="F25" s="799"/>
      <c r="G25" s="799"/>
      <c r="H25" s="799"/>
      <c r="I25" s="795">
        <f t="shared" si="2"/>
        <v>0</v>
      </c>
      <c r="J25" s="476"/>
    </row>
    <row r="26" spans="1:10" s="217" customFormat="1" x14ac:dyDescent="0.2">
      <c r="A26" s="881" t="s">
        <v>40</v>
      </c>
      <c r="B26" s="801">
        <f t="shared" ref="B26:H26" si="4">SUM(B23:B25)</f>
        <v>0</v>
      </c>
      <c r="C26" s="801">
        <f t="shared" si="4"/>
        <v>0</v>
      </c>
      <c r="D26" s="801">
        <f t="shared" si="4"/>
        <v>0</v>
      </c>
      <c r="E26" s="801">
        <f t="shared" si="4"/>
        <v>0</v>
      </c>
      <c r="F26" s="801">
        <f t="shared" si="4"/>
        <v>0</v>
      </c>
      <c r="G26" s="801">
        <f t="shared" si="4"/>
        <v>0</v>
      </c>
      <c r="H26" s="801">
        <f t="shared" si="4"/>
        <v>0</v>
      </c>
      <c r="I26" s="795">
        <f t="shared" si="2"/>
        <v>0</v>
      </c>
      <c r="J26" s="477"/>
    </row>
    <row r="27" spans="1:10" s="215" customFormat="1" ht="31.5" x14ac:dyDescent="0.2">
      <c r="A27" s="796" t="s">
        <v>58</v>
      </c>
      <c r="B27" s="815">
        <f t="shared" ref="B27:H27" si="5">B22+B26</f>
        <v>0</v>
      </c>
      <c r="C27" s="815">
        <f t="shared" si="5"/>
        <v>0</v>
      </c>
      <c r="D27" s="815">
        <f t="shared" si="5"/>
        <v>0</v>
      </c>
      <c r="E27" s="815">
        <f t="shared" si="5"/>
        <v>0</v>
      </c>
      <c r="F27" s="815">
        <f t="shared" si="5"/>
        <v>0</v>
      </c>
      <c r="G27" s="815">
        <f t="shared" si="5"/>
        <v>0</v>
      </c>
      <c r="H27" s="815">
        <f t="shared" si="5"/>
        <v>0</v>
      </c>
      <c r="I27" s="816">
        <f>SUM(B27:H27)</f>
        <v>0</v>
      </c>
      <c r="J27" s="487"/>
    </row>
    <row r="28" spans="1:10" ht="6" customHeight="1" x14ac:dyDescent="0.2">
      <c r="A28" s="187"/>
      <c r="B28" s="187"/>
      <c r="C28" s="188"/>
      <c r="D28" s="188"/>
      <c r="E28" s="187"/>
      <c r="F28" s="188"/>
      <c r="G28" s="188"/>
      <c r="H28" s="188"/>
      <c r="I28" s="302"/>
    </row>
    <row r="29" spans="1:10" ht="12.75" customHeight="1" x14ac:dyDescent="0.2">
      <c r="A29" s="183" t="s">
        <v>59</v>
      </c>
      <c r="B29" s="923"/>
      <c r="C29" s="924"/>
      <c r="D29" s="924"/>
      <c r="E29" s="923"/>
      <c r="F29" s="924"/>
      <c r="G29" s="924"/>
      <c r="H29" s="924"/>
      <c r="I29" s="908">
        <f>SUM(B29:H29)</f>
        <v>0</v>
      </c>
    </row>
    <row r="30" spans="1:10" ht="12.75" customHeight="1" x14ac:dyDescent="0.2">
      <c r="A30" s="183" t="s">
        <v>60</v>
      </c>
      <c r="B30" s="923"/>
      <c r="C30" s="924"/>
      <c r="D30" s="924"/>
      <c r="E30" s="923"/>
      <c r="F30" s="924"/>
      <c r="G30" s="924"/>
      <c r="H30" s="924"/>
      <c r="I30" s="908">
        <f>SUM(B30:H30)</f>
        <v>0</v>
      </c>
    </row>
    <row r="31" spans="1:10" ht="12.75" customHeight="1" x14ac:dyDescent="0.2">
      <c r="A31" s="186" t="s">
        <v>61</v>
      </c>
      <c r="B31" s="909">
        <f>SUM(B29:B30)</f>
        <v>0</v>
      </c>
      <c r="C31" s="909">
        <f t="shared" ref="C31:I31" si="6">SUM(C29:C30)</f>
        <v>0</v>
      </c>
      <c r="D31" s="909">
        <f t="shared" si="6"/>
        <v>0</v>
      </c>
      <c r="E31" s="909">
        <f t="shared" si="6"/>
        <v>0</v>
      </c>
      <c r="F31" s="909">
        <f t="shared" si="6"/>
        <v>0</v>
      </c>
      <c r="G31" s="909">
        <f t="shared" si="6"/>
        <v>0</v>
      </c>
      <c r="H31" s="909">
        <f t="shared" si="6"/>
        <v>0</v>
      </c>
      <c r="I31" s="909">
        <f t="shared" si="6"/>
        <v>0</v>
      </c>
    </row>
    <row r="32" spans="1:10" ht="3.75" customHeight="1" x14ac:dyDescent="0.2">
      <c r="A32" s="191"/>
      <c r="B32" s="932"/>
      <c r="C32" s="926"/>
      <c r="D32" s="926"/>
      <c r="E32" s="925"/>
      <c r="F32" s="926"/>
      <c r="G32" s="926"/>
      <c r="H32" s="926"/>
      <c r="I32" s="910"/>
    </row>
    <row r="33" spans="1:10" x14ac:dyDescent="0.2">
      <c r="A33" s="183" t="s">
        <v>6</v>
      </c>
      <c r="B33" s="927"/>
      <c r="C33" s="928"/>
      <c r="D33" s="928"/>
      <c r="E33" s="927"/>
      <c r="F33" s="928"/>
      <c r="G33" s="928"/>
      <c r="H33" s="928"/>
      <c r="I33" s="908">
        <f>SUM(B33:H33)</f>
        <v>0</v>
      </c>
    </row>
    <row r="34" spans="1:10" x14ac:dyDescent="0.2">
      <c r="A34" s="183" t="s">
        <v>62</v>
      </c>
      <c r="B34" s="927"/>
      <c r="C34" s="928"/>
      <c r="D34" s="928"/>
      <c r="E34" s="927"/>
      <c r="F34" s="928"/>
      <c r="G34" s="928"/>
      <c r="H34" s="928"/>
      <c r="I34" s="908">
        <f>SUM(B34:H34)</f>
        <v>0</v>
      </c>
    </row>
    <row r="35" spans="1:10" x14ac:dyDescent="0.2">
      <c r="A35" s="183" t="s">
        <v>63</v>
      </c>
      <c r="B35" s="923"/>
      <c r="C35" s="928"/>
      <c r="D35" s="928"/>
      <c r="E35" s="927"/>
      <c r="F35" s="928"/>
      <c r="G35" s="928"/>
      <c r="H35" s="928"/>
      <c r="I35" s="908">
        <f>SUM(B35:H35)</f>
        <v>0</v>
      </c>
    </row>
    <row r="36" spans="1:10" x14ac:dyDescent="0.2">
      <c r="A36" s="186" t="s">
        <v>64</v>
      </c>
      <c r="B36" s="930">
        <f t="shared" ref="B36:H36" si="7">SUM(B33:B35)</f>
        <v>0</v>
      </c>
      <c r="C36" s="930">
        <f>SUM(C33:C35)</f>
        <v>0</v>
      </c>
      <c r="D36" s="930">
        <f>SUM(D33:D35)</f>
        <v>0</v>
      </c>
      <c r="E36" s="930">
        <f t="shared" si="7"/>
        <v>0</v>
      </c>
      <c r="F36" s="930">
        <f>SUM(F33:F35)</f>
        <v>0</v>
      </c>
      <c r="G36" s="930">
        <f t="shared" si="7"/>
        <v>0</v>
      </c>
      <c r="H36" s="930">
        <f t="shared" si="7"/>
        <v>0</v>
      </c>
      <c r="I36" s="909">
        <f>SUM(B36:H36)</f>
        <v>0</v>
      </c>
    </row>
    <row r="37" spans="1:10" ht="4.5" customHeight="1" x14ac:dyDescent="0.2">
      <c r="A37" s="183"/>
      <c r="B37" s="929"/>
      <c r="C37" s="928"/>
      <c r="D37" s="928"/>
      <c r="E37" s="929"/>
      <c r="F37" s="928"/>
      <c r="G37" s="928"/>
      <c r="H37" s="928"/>
      <c r="I37" s="911"/>
    </row>
    <row r="38" spans="1:10" ht="12.75" customHeight="1" x14ac:dyDescent="0.2">
      <c r="A38" s="186" t="s">
        <v>65</v>
      </c>
      <c r="B38" s="930"/>
      <c r="C38" s="930"/>
      <c r="D38" s="930"/>
      <c r="E38" s="930"/>
      <c r="F38" s="930"/>
      <c r="G38" s="930"/>
      <c r="H38" s="930"/>
      <c r="I38" s="909">
        <f>SUM(B38:H38)</f>
        <v>0</v>
      </c>
    </row>
    <row r="39" spans="1:10" ht="3" customHeight="1" x14ac:dyDescent="0.2">
      <c r="A39" s="183"/>
      <c r="B39" s="224"/>
      <c r="C39" s="225"/>
      <c r="D39" s="225"/>
      <c r="E39" s="184"/>
      <c r="F39" s="225"/>
      <c r="G39" s="225"/>
      <c r="H39" s="225"/>
      <c r="I39" s="303"/>
    </row>
    <row r="40" spans="1:10" s="298" customFormat="1" ht="15" x14ac:dyDescent="0.2">
      <c r="A40" s="806" t="s">
        <v>109</v>
      </c>
      <c r="B40" s="804"/>
      <c r="C40" s="804"/>
      <c r="D40" s="804"/>
      <c r="E40" s="804"/>
      <c r="F40" s="804"/>
      <c r="G40" s="804"/>
      <c r="H40" s="804"/>
      <c r="I40" s="795">
        <f>SUM(B40:H40)</f>
        <v>0</v>
      </c>
      <c r="J40" s="479"/>
    </row>
    <row r="41" spans="1:10" s="298" customFormat="1" ht="15" x14ac:dyDescent="0.2">
      <c r="A41" s="806" t="s">
        <v>138</v>
      </c>
      <c r="B41" s="804"/>
      <c r="C41" s="804"/>
      <c r="D41" s="804"/>
      <c r="E41" s="804"/>
      <c r="F41" s="804"/>
      <c r="G41" s="804"/>
      <c r="H41" s="804"/>
      <c r="I41" s="795">
        <f t="shared" ref="I41:I48" si="8">SUM(B41:H41)</f>
        <v>0</v>
      </c>
      <c r="J41" s="479"/>
    </row>
    <row r="42" spans="1:10" s="318" customFormat="1" ht="15" x14ac:dyDescent="0.2">
      <c r="A42" s="807" t="s">
        <v>139</v>
      </c>
      <c r="B42" s="808">
        <f>SUM(B40:B41)</f>
        <v>0</v>
      </c>
      <c r="C42" s="808">
        <f t="shared" ref="C42:H42" si="9">SUM(C40:C41)</f>
        <v>0</v>
      </c>
      <c r="D42" s="808">
        <f t="shared" si="9"/>
        <v>0</v>
      </c>
      <c r="E42" s="808">
        <f t="shared" si="9"/>
        <v>0</v>
      </c>
      <c r="F42" s="808">
        <f t="shared" si="9"/>
        <v>0</v>
      </c>
      <c r="G42" s="808">
        <f t="shared" si="9"/>
        <v>0</v>
      </c>
      <c r="H42" s="808">
        <f t="shared" si="9"/>
        <v>0</v>
      </c>
      <c r="I42" s="795">
        <f t="shared" si="8"/>
        <v>0</v>
      </c>
      <c r="J42" s="480"/>
    </row>
    <row r="43" spans="1:10" s="299" customFormat="1" ht="15" x14ac:dyDescent="0.2">
      <c r="A43" s="806" t="s">
        <v>140</v>
      </c>
      <c r="B43" s="809"/>
      <c r="C43" s="809"/>
      <c r="D43" s="809"/>
      <c r="E43" s="809"/>
      <c r="F43" s="809"/>
      <c r="G43" s="809"/>
      <c r="H43" s="809"/>
      <c r="I43" s="795">
        <f t="shared" si="8"/>
        <v>0</v>
      </c>
      <c r="J43" s="479"/>
    </row>
    <row r="44" spans="1:10" s="299" customFormat="1" ht="15" x14ac:dyDescent="0.2">
      <c r="A44" s="806" t="s">
        <v>141</v>
      </c>
      <c r="B44" s="809"/>
      <c r="C44" s="809"/>
      <c r="D44" s="809"/>
      <c r="E44" s="809"/>
      <c r="F44" s="809"/>
      <c r="G44" s="809"/>
      <c r="H44" s="809"/>
      <c r="I44" s="795">
        <f t="shared" si="8"/>
        <v>0</v>
      </c>
      <c r="J44" s="479"/>
    </row>
    <row r="45" spans="1:10" s="318" customFormat="1" ht="15" x14ac:dyDescent="0.2">
      <c r="A45" s="807" t="s">
        <v>142</v>
      </c>
      <c r="B45" s="808">
        <f>SUM(B43:B44)</f>
        <v>0</v>
      </c>
      <c r="C45" s="808">
        <f t="shared" ref="C45:H45" si="10">SUM(C43:C44)</f>
        <v>0</v>
      </c>
      <c r="D45" s="808">
        <f t="shared" si="10"/>
        <v>0</v>
      </c>
      <c r="E45" s="808">
        <f t="shared" si="10"/>
        <v>0</v>
      </c>
      <c r="F45" s="808">
        <f t="shared" si="10"/>
        <v>0</v>
      </c>
      <c r="G45" s="808">
        <f t="shared" si="10"/>
        <v>0</v>
      </c>
      <c r="H45" s="808">
        <f t="shared" si="10"/>
        <v>0</v>
      </c>
      <c r="I45" s="795">
        <f t="shared" si="8"/>
        <v>0</v>
      </c>
      <c r="J45" s="480"/>
    </row>
    <row r="46" spans="1:10" s="228" customFormat="1" ht="38.25" x14ac:dyDescent="0.2">
      <c r="A46" s="810" t="s">
        <v>122</v>
      </c>
      <c r="B46" s="811">
        <f>B42+B45</f>
        <v>0</v>
      </c>
      <c r="C46" s="811">
        <f t="shared" ref="C46:H46" si="11">C42+C45</f>
        <v>0</v>
      </c>
      <c r="D46" s="811">
        <f t="shared" si="11"/>
        <v>0</v>
      </c>
      <c r="E46" s="811">
        <f t="shared" si="11"/>
        <v>0</v>
      </c>
      <c r="F46" s="811">
        <f t="shared" si="11"/>
        <v>0</v>
      </c>
      <c r="G46" s="811">
        <f t="shared" si="11"/>
        <v>0</v>
      </c>
      <c r="H46" s="811">
        <f t="shared" si="11"/>
        <v>0</v>
      </c>
      <c r="I46" s="795">
        <f t="shared" si="8"/>
        <v>0</v>
      </c>
      <c r="J46" s="479"/>
    </row>
    <row r="47" spans="1:10" x14ac:dyDescent="0.2">
      <c r="A47" s="183" t="s">
        <v>66</v>
      </c>
      <c r="B47" s="481"/>
      <c r="C47" s="481"/>
      <c r="D47" s="481"/>
      <c r="E47" s="481"/>
      <c r="F47" s="481"/>
      <c r="G47" s="481"/>
      <c r="H47" s="481"/>
      <c r="I47" s="795">
        <f t="shared" si="8"/>
        <v>0</v>
      </c>
      <c r="J47" s="486"/>
    </row>
    <row r="48" spans="1:10" x14ac:dyDescent="0.2">
      <c r="A48" s="183" t="s">
        <v>67</v>
      </c>
      <c r="B48" s="481"/>
      <c r="C48" s="481"/>
      <c r="D48" s="481"/>
      <c r="E48" s="481"/>
      <c r="F48" s="481"/>
      <c r="G48" s="481"/>
      <c r="H48" s="481"/>
      <c r="I48" s="795">
        <f t="shared" si="8"/>
        <v>0</v>
      </c>
      <c r="J48" s="486"/>
    </row>
    <row r="49" spans="1:10" x14ac:dyDescent="0.2">
      <c r="A49" s="186" t="s">
        <v>68</v>
      </c>
      <c r="B49" s="484">
        <f t="shared" ref="B49:H49" si="12">SUM(B47:B48)</f>
        <v>0</v>
      </c>
      <c r="C49" s="484">
        <f t="shared" si="12"/>
        <v>0</v>
      </c>
      <c r="D49" s="484">
        <f t="shared" si="12"/>
        <v>0</v>
      </c>
      <c r="E49" s="484">
        <f t="shared" si="12"/>
        <v>0</v>
      </c>
      <c r="F49" s="484">
        <f t="shared" si="12"/>
        <v>0</v>
      </c>
      <c r="G49" s="484">
        <f t="shared" si="12"/>
        <v>0</v>
      </c>
      <c r="H49" s="484">
        <f t="shared" si="12"/>
        <v>0</v>
      </c>
      <c r="I49" s="485">
        <f>SUM(B49:H49)</f>
        <v>0</v>
      </c>
      <c r="J49" s="486"/>
    </row>
    <row r="50" spans="1:10" ht="4.5" customHeight="1" x14ac:dyDescent="0.2">
      <c r="A50" s="184"/>
      <c r="B50" s="184"/>
      <c r="C50" s="192"/>
      <c r="D50" s="192"/>
      <c r="E50" s="184"/>
      <c r="F50" s="192"/>
      <c r="G50" s="192"/>
      <c r="H50" s="192"/>
      <c r="I50" s="305"/>
    </row>
    <row r="51" spans="1:10" x14ac:dyDescent="0.2">
      <c r="A51" s="194" t="s">
        <v>117</v>
      </c>
      <c r="B51" s="195"/>
      <c r="C51" s="196"/>
      <c r="D51" s="196"/>
      <c r="E51" s="196"/>
      <c r="F51" s="196"/>
      <c r="G51" s="196"/>
      <c r="H51" s="196"/>
      <c r="I51" s="197">
        <f>SUM(B51:H51)</f>
        <v>0</v>
      </c>
    </row>
    <row r="52" spans="1:10" ht="4.5" customHeight="1" x14ac:dyDescent="0.2">
      <c r="A52" s="184"/>
      <c r="B52" s="184"/>
      <c r="C52" s="192"/>
      <c r="D52" s="192"/>
      <c r="E52" s="184"/>
      <c r="F52" s="192"/>
      <c r="G52" s="192"/>
      <c r="H52" s="192"/>
      <c r="I52" s="305"/>
    </row>
    <row r="53" spans="1:10" x14ac:dyDescent="0.2">
      <c r="A53" s="198" t="s">
        <v>70</v>
      </c>
      <c r="B53" s="199"/>
      <c r="C53" s="200"/>
      <c r="D53" s="200"/>
      <c r="E53" s="199"/>
      <c r="F53" s="200"/>
      <c r="G53" s="200"/>
      <c r="H53" s="200"/>
      <c r="I53" s="306">
        <f>SUM(E53:H53)</f>
        <v>0</v>
      </c>
    </row>
  </sheetData>
  <phoneticPr fontId="0" type="noConversion"/>
  <printOptions horizontalCentered="1" verticalCentered="1"/>
  <pageMargins left="0" right="0" top="0" bottom="0" header="0" footer="0"/>
  <pageSetup paperSize="8" orientation="landscape" r:id="rId1"/>
  <headerFooter alignWithMargins="0">
    <oddHeader>&amp;CIGAENR cartographie Université de Lorraine&amp;R&amp;"Arial,Gras"&amp;8&amp;A</oddHeader>
    <oddFooter>&amp;RUL / DAPEQ / le 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8">
    <tabColor theme="9"/>
    <pageSetUpPr fitToPage="1"/>
  </sheetPr>
  <dimension ref="A1:K53"/>
  <sheetViews>
    <sheetView topLeftCell="A31" workbookViewId="0">
      <selection activeCell="C41" sqref="C41"/>
    </sheetView>
  </sheetViews>
  <sheetFormatPr baseColWidth="10" defaultColWidth="11.42578125" defaultRowHeight="12.75" x14ac:dyDescent="0.2"/>
  <cols>
    <col min="1" max="1" width="47.42578125" style="185" customWidth="1"/>
    <col min="2" max="8" width="16.7109375" style="185" customWidth="1"/>
    <col min="9" max="9" width="16.7109375" style="307" customWidth="1"/>
    <col min="10" max="16" width="24.42578125" style="185" customWidth="1"/>
    <col min="17" max="16384" width="11.42578125" style="185"/>
  </cols>
  <sheetData>
    <row r="1" spans="1:9" s="211" customFormat="1" ht="63" x14ac:dyDescent="0.25">
      <c r="A1" s="210" t="s">
        <v>324</v>
      </c>
      <c r="B1" s="210"/>
      <c r="C1" s="210"/>
      <c r="D1" s="210"/>
      <c r="E1" s="210"/>
      <c r="F1" s="210"/>
      <c r="G1" s="210"/>
      <c r="H1" s="292" t="s">
        <v>335</v>
      </c>
      <c r="I1" s="210" t="s">
        <v>325</v>
      </c>
    </row>
    <row r="2" spans="1:9" s="176" customFormat="1" ht="15.75" x14ac:dyDescent="0.2">
      <c r="A2" s="865" t="s">
        <v>49</v>
      </c>
      <c r="B2" s="822"/>
      <c r="C2" s="822"/>
      <c r="D2" s="822"/>
      <c r="E2" s="822"/>
      <c r="F2" s="822"/>
      <c r="G2" s="822"/>
      <c r="H2" s="822"/>
      <c r="I2" s="300"/>
    </row>
    <row r="3" spans="1:9" s="176" customFormat="1" ht="15.75" x14ac:dyDescent="0.2">
      <c r="A3" s="865" t="s">
        <v>50</v>
      </c>
      <c r="B3" s="177"/>
      <c r="C3" s="177"/>
      <c r="D3" s="177"/>
      <c r="E3" s="177"/>
      <c r="F3" s="177"/>
      <c r="G3" s="177"/>
      <c r="H3" s="177"/>
      <c r="I3" s="236"/>
    </row>
    <row r="4" spans="1:9" s="176" customFormat="1" ht="15.75" x14ac:dyDescent="0.2">
      <c r="A4" s="865" t="s">
        <v>330</v>
      </c>
      <c r="B4" s="179"/>
      <c r="C4" s="179"/>
      <c r="D4" s="179"/>
      <c r="E4" s="179"/>
      <c r="F4" s="179"/>
      <c r="G4" s="179"/>
      <c r="H4" s="178"/>
      <c r="I4" s="300"/>
    </row>
    <row r="5" spans="1:9" s="182" customFormat="1" ht="4.5" customHeight="1" x14ac:dyDescent="0.2">
      <c r="A5" s="866"/>
      <c r="B5" s="212"/>
      <c r="C5" s="212"/>
      <c r="D5" s="213"/>
      <c r="E5" s="213"/>
      <c r="F5" s="213"/>
      <c r="G5" s="213"/>
      <c r="H5" s="212"/>
      <c r="I5" s="301"/>
    </row>
    <row r="6" spans="1:9" s="296" customFormat="1" x14ac:dyDescent="0.2">
      <c r="A6" s="325" t="s">
        <v>155</v>
      </c>
      <c r="B6" s="794"/>
      <c r="C6" s="794"/>
      <c r="D6" s="794"/>
      <c r="E6" s="794"/>
      <c r="F6" s="794"/>
      <c r="G6" s="794"/>
      <c r="H6" s="794"/>
      <c r="I6" s="795">
        <f>SUM(B6:H6)</f>
        <v>0</v>
      </c>
    </row>
    <row r="7" spans="1:9" s="296" customFormat="1" x14ac:dyDescent="0.2">
      <c r="A7" s="325" t="s">
        <v>156</v>
      </c>
      <c r="B7" s="794"/>
      <c r="C7" s="794"/>
      <c r="D7" s="794"/>
      <c r="E7" s="794"/>
      <c r="F7" s="794"/>
      <c r="G7" s="794"/>
      <c r="H7" s="794"/>
      <c r="I7" s="795">
        <f t="shared" ref="I7:I25" si="0">SUM(B7:H7)</f>
        <v>0</v>
      </c>
    </row>
    <row r="8" spans="1:9" s="296" customFormat="1" x14ac:dyDescent="0.2">
      <c r="A8" s="325" t="s">
        <v>157</v>
      </c>
      <c r="B8" s="794"/>
      <c r="C8" s="794"/>
      <c r="D8" s="794"/>
      <c r="E8" s="794"/>
      <c r="F8" s="794"/>
      <c r="G8" s="794"/>
      <c r="H8" s="794"/>
      <c r="I8" s="795">
        <f t="shared" si="0"/>
        <v>0</v>
      </c>
    </row>
    <row r="9" spans="1:9" s="296" customFormat="1" x14ac:dyDescent="0.2">
      <c r="A9" s="325" t="s">
        <v>158</v>
      </c>
      <c r="B9" s="794"/>
      <c r="C9" s="794"/>
      <c r="D9" s="794"/>
      <c r="E9" s="794"/>
      <c r="F9" s="794"/>
      <c r="G9" s="794"/>
      <c r="H9" s="794"/>
      <c r="I9" s="795">
        <f t="shared" si="0"/>
        <v>0</v>
      </c>
    </row>
    <row r="10" spans="1:9" s="296" customFormat="1" x14ac:dyDescent="0.2">
      <c r="A10" s="325" t="s">
        <v>159</v>
      </c>
      <c r="B10" s="794"/>
      <c r="C10" s="794"/>
      <c r="D10" s="794"/>
      <c r="E10" s="794"/>
      <c r="F10" s="794"/>
      <c r="G10" s="794"/>
      <c r="H10" s="794"/>
      <c r="I10" s="795">
        <f t="shared" si="0"/>
        <v>0</v>
      </c>
    </row>
    <row r="11" spans="1:9" s="296" customFormat="1" x14ac:dyDescent="0.2">
      <c r="A11" s="325" t="s">
        <v>163</v>
      </c>
      <c r="B11" s="794"/>
      <c r="C11" s="794"/>
      <c r="D11" s="794"/>
      <c r="E11" s="794"/>
      <c r="F11" s="794"/>
      <c r="G11" s="794"/>
      <c r="H11" s="794"/>
      <c r="I11" s="795">
        <f t="shared" si="0"/>
        <v>0</v>
      </c>
    </row>
    <row r="12" spans="1:9" s="296" customFormat="1" x14ac:dyDescent="0.2">
      <c r="A12" s="325" t="s">
        <v>36</v>
      </c>
      <c r="B12" s="794"/>
      <c r="C12" s="794"/>
      <c r="D12" s="794"/>
      <c r="E12" s="794"/>
      <c r="F12" s="794"/>
      <c r="G12" s="794"/>
      <c r="H12" s="794"/>
      <c r="I12" s="795">
        <f t="shared" si="0"/>
        <v>0</v>
      </c>
    </row>
    <row r="13" spans="1:9" s="296" customFormat="1" x14ac:dyDescent="0.2">
      <c r="A13" s="325" t="s">
        <v>37</v>
      </c>
      <c r="B13" s="794"/>
      <c r="C13" s="794"/>
      <c r="D13" s="794"/>
      <c r="E13" s="794"/>
      <c r="F13" s="794"/>
      <c r="G13" s="794"/>
      <c r="H13" s="794"/>
      <c r="I13" s="795">
        <f t="shared" si="0"/>
        <v>0</v>
      </c>
    </row>
    <row r="14" spans="1:9" s="296" customFormat="1" x14ac:dyDescent="0.2">
      <c r="A14" s="325"/>
      <c r="B14" s="794"/>
      <c r="C14" s="794"/>
      <c r="D14" s="794"/>
      <c r="E14" s="794"/>
      <c r="F14" s="794"/>
      <c r="G14" s="794"/>
      <c r="H14" s="794"/>
      <c r="I14" s="795">
        <f t="shared" si="0"/>
        <v>0</v>
      </c>
    </row>
    <row r="15" spans="1:9" s="296" customFormat="1" x14ac:dyDescent="0.2">
      <c r="A15" s="325"/>
      <c r="B15" s="794"/>
      <c r="C15" s="794"/>
      <c r="D15" s="794"/>
      <c r="E15" s="794"/>
      <c r="F15" s="794"/>
      <c r="G15" s="794"/>
      <c r="H15" s="794"/>
      <c r="I15" s="795">
        <f t="shared" si="0"/>
        <v>0</v>
      </c>
    </row>
    <row r="16" spans="1:9" s="296" customFormat="1" x14ac:dyDescent="0.2">
      <c r="A16" s="325" t="s">
        <v>160</v>
      </c>
      <c r="B16" s="794"/>
      <c r="C16" s="794"/>
      <c r="D16" s="794"/>
      <c r="E16" s="794"/>
      <c r="F16" s="794"/>
      <c r="G16" s="794"/>
      <c r="H16" s="794"/>
      <c r="I16" s="795">
        <f t="shared" si="0"/>
        <v>0</v>
      </c>
    </row>
    <row r="17" spans="1:11" s="296" customFormat="1" x14ac:dyDescent="0.2">
      <c r="A17" s="325" t="s">
        <v>161</v>
      </c>
      <c r="B17" s="794"/>
      <c r="C17" s="794"/>
      <c r="D17" s="794"/>
      <c r="E17" s="794"/>
      <c r="F17" s="794"/>
      <c r="G17" s="794"/>
      <c r="H17" s="794"/>
      <c r="I17" s="795">
        <f t="shared" si="0"/>
        <v>0</v>
      </c>
    </row>
    <row r="18" spans="1:11" s="215" customFormat="1" ht="31.5" customHeight="1" x14ac:dyDescent="0.2">
      <c r="A18" s="796" t="s">
        <v>71</v>
      </c>
      <c r="B18" s="815">
        <f>SUM(B6:B17)</f>
        <v>0</v>
      </c>
      <c r="C18" s="815">
        <f t="shared" ref="C18:I18" si="1">SUM(C6:C17)</f>
        <v>0</v>
      </c>
      <c r="D18" s="815">
        <f t="shared" si="1"/>
        <v>0</v>
      </c>
      <c r="E18" s="815">
        <f t="shared" si="1"/>
        <v>0</v>
      </c>
      <c r="F18" s="815">
        <f t="shared" si="1"/>
        <v>0</v>
      </c>
      <c r="G18" s="815">
        <f t="shared" si="1"/>
        <v>0</v>
      </c>
      <c r="H18" s="815">
        <f t="shared" si="1"/>
        <v>0</v>
      </c>
      <c r="I18" s="815">
        <f t="shared" si="1"/>
        <v>0</v>
      </c>
    </row>
    <row r="19" spans="1:11" s="297" customFormat="1" ht="25.5" x14ac:dyDescent="0.2">
      <c r="A19" s="325" t="s">
        <v>52</v>
      </c>
      <c r="B19" s="799"/>
      <c r="C19" s="799"/>
      <c r="D19" s="799"/>
      <c r="E19" s="799"/>
      <c r="F19" s="799"/>
      <c r="G19" s="799"/>
      <c r="H19" s="799"/>
      <c r="I19" s="795">
        <f t="shared" si="0"/>
        <v>0</v>
      </c>
    </row>
    <row r="20" spans="1:11" s="297" customFormat="1" ht="25.5" x14ac:dyDescent="0.2">
      <c r="A20" s="325" t="s">
        <v>53</v>
      </c>
      <c r="B20" s="799"/>
      <c r="C20" s="799"/>
      <c r="D20" s="799"/>
      <c r="E20" s="799"/>
      <c r="F20" s="799"/>
      <c r="G20" s="799"/>
      <c r="H20" s="799"/>
      <c r="I20" s="795">
        <f t="shared" si="0"/>
        <v>0</v>
      </c>
    </row>
    <row r="21" spans="1:11" s="297" customFormat="1" ht="25.5" x14ac:dyDescent="0.2">
      <c r="A21" s="325" t="s">
        <v>54</v>
      </c>
      <c r="B21" s="799"/>
      <c r="C21" s="799"/>
      <c r="D21" s="799"/>
      <c r="E21" s="799"/>
      <c r="F21" s="799"/>
      <c r="G21" s="799"/>
      <c r="H21" s="799"/>
      <c r="I21" s="795">
        <f t="shared" si="0"/>
        <v>0</v>
      </c>
    </row>
    <row r="22" spans="1:11" s="217" customFormat="1" x14ac:dyDescent="0.2">
      <c r="A22" s="881" t="s">
        <v>39</v>
      </c>
      <c r="B22" s="801">
        <f t="shared" ref="B22:H22" si="2">SUM(B19:B21)</f>
        <v>0</v>
      </c>
      <c r="C22" s="801">
        <f t="shared" si="2"/>
        <v>0</v>
      </c>
      <c r="D22" s="801">
        <f t="shared" si="2"/>
        <v>0</v>
      </c>
      <c r="E22" s="801">
        <f t="shared" si="2"/>
        <v>0</v>
      </c>
      <c r="F22" s="801">
        <f t="shared" si="2"/>
        <v>0</v>
      </c>
      <c r="G22" s="801">
        <f t="shared" si="2"/>
        <v>0</v>
      </c>
      <c r="H22" s="801">
        <f t="shared" si="2"/>
        <v>0</v>
      </c>
      <c r="I22" s="802">
        <f t="shared" ref="I22:I27" si="3">SUM(B22:H22)</f>
        <v>0</v>
      </c>
    </row>
    <row r="23" spans="1:11" s="297" customFormat="1" ht="25.5" x14ac:dyDescent="0.2">
      <c r="A23" s="325" t="s">
        <v>55</v>
      </c>
      <c r="B23" s="799"/>
      <c r="C23" s="799"/>
      <c r="D23" s="799"/>
      <c r="E23" s="799"/>
      <c r="F23" s="799"/>
      <c r="G23" s="799"/>
      <c r="H23" s="799"/>
      <c r="I23" s="795">
        <f t="shared" si="0"/>
        <v>0</v>
      </c>
    </row>
    <row r="24" spans="1:11" s="297" customFormat="1" ht="25.5" x14ac:dyDescent="0.2">
      <c r="A24" s="325" t="s">
        <v>56</v>
      </c>
      <c r="B24" s="799"/>
      <c r="C24" s="799"/>
      <c r="D24" s="799"/>
      <c r="E24" s="799"/>
      <c r="F24" s="799"/>
      <c r="G24" s="799"/>
      <c r="H24" s="799"/>
      <c r="I24" s="795">
        <f t="shared" si="0"/>
        <v>0</v>
      </c>
    </row>
    <row r="25" spans="1:11" s="297" customFormat="1" ht="25.5" x14ac:dyDescent="0.2">
      <c r="A25" s="325" t="s">
        <v>57</v>
      </c>
      <c r="B25" s="799"/>
      <c r="C25" s="799"/>
      <c r="D25" s="799"/>
      <c r="E25" s="799"/>
      <c r="F25" s="799"/>
      <c r="G25" s="799"/>
      <c r="H25" s="799"/>
      <c r="I25" s="795">
        <f t="shared" si="0"/>
        <v>0</v>
      </c>
    </row>
    <row r="26" spans="1:11" s="217" customFormat="1" x14ac:dyDescent="0.2">
      <c r="A26" s="881" t="s">
        <v>40</v>
      </c>
      <c r="B26" s="801">
        <f t="shared" ref="B26:H26" si="4">SUM(B23:B25)</f>
        <v>0</v>
      </c>
      <c r="C26" s="801">
        <f t="shared" si="4"/>
        <v>0</v>
      </c>
      <c r="D26" s="801">
        <f t="shared" si="4"/>
        <v>0</v>
      </c>
      <c r="E26" s="801">
        <f t="shared" si="4"/>
        <v>0</v>
      </c>
      <c r="F26" s="801">
        <f t="shared" si="4"/>
        <v>0</v>
      </c>
      <c r="G26" s="801">
        <f t="shared" si="4"/>
        <v>0</v>
      </c>
      <c r="H26" s="801">
        <f t="shared" si="4"/>
        <v>0</v>
      </c>
      <c r="I26" s="802">
        <f t="shared" si="3"/>
        <v>0</v>
      </c>
    </row>
    <row r="27" spans="1:11" s="215" customFormat="1" ht="31.5" x14ac:dyDescent="0.2">
      <c r="A27" s="796" t="s">
        <v>58</v>
      </c>
      <c r="B27" s="815">
        <f t="shared" ref="B27:H27" si="5">B22+B26</f>
        <v>0</v>
      </c>
      <c r="C27" s="815">
        <f t="shared" si="5"/>
        <v>0</v>
      </c>
      <c r="D27" s="815">
        <f t="shared" si="5"/>
        <v>0</v>
      </c>
      <c r="E27" s="815">
        <f t="shared" si="5"/>
        <v>0</v>
      </c>
      <c r="F27" s="815">
        <f t="shared" si="5"/>
        <v>0</v>
      </c>
      <c r="G27" s="815">
        <f t="shared" si="5"/>
        <v>0</v>
      </c>
      <c r="H27" s="815">
        <f t="shared" si="5"/>
        <v>0</v>
      </c>
      <c r="I27" s="816">
        <f t="shared" si="3"/>
        <v>0</v>
      </c>
    </row>
    <row r="28" spans="1:11" ht="6" customHeight="1" x14ac:dyDescent="0.2">
      <c r="A28" s="187"/>
      <c r="B28" s="187"/>
      <c r="C28" s="187"/>
      <c r="D28" s="188"/>
      <c r="E28" s="188"/>
      <c r="F28" s="188"/>
      <c r="G28" s="188"/>
      <c r="H28" s="187"/>
      <c r="I28" s="302"/>
      <c r="J28" s="215"/>
      <c r="K28" s="215"/>
    </row>
    <row r="29" spans="1:11" ht="12.75" customHeight="1" x14ac:dyDescent="0.2">
      <c r="A29" s="183" t="s">
        <v>59</v>
      </c>
      <c r="B29" s="923"/>
      <c r="C29" s="924"/>
      <c r="D29" s="924"/>
      <c r="E29" s="924"/>
      <c r="F29" s="924"/>
      <c r="G29" s="924"/>
      <c r="H29" s="923"/>
      <c r="I29" s="908">
        <f>SUM(B29:H29)</f>
        <v>0</v>
      </c>
      <c r="J29" s="215"/>
      <c r="K29" s="215"/>
    </row>
    <row r="30" spans="1:11" ht="12.75" customHeight="1" x14ac:dyDescent="0.2">
      <c r="A30" s="183" t="s">
        <v>60</v>
      </c>
      <c r="B30" s="923"/>
      <c r="C30" s="924"/>
      <c r="D30" s="924"/>
      <c r="E30" s="924"/>
      <c r="F30" s="924"/>
      <c r="G30" s="924"/>
      <c r="H30" s="923"/>
      <c r="I30" s="908">
        <f>SUM(B30:H30)</f>
        <v>0</v>
      </c>
      <c r="J30" s="215"/>
      <c r="K30" s="215"/>
    </row>
    <row r="31" spans="1:11" ht="12.75" customHeight="1" x14ac:dyDescent="0.2">
      <c r="A31" s="186" t="s">
        <v>61</v>
      </c>
      <c r="B31" s="909">
        <f>SUM(B29:B30)</f>
        <v>0</v>
      </c>
      <c r="C31" s="909">
        <f t="shared" ref="C31:I31" si="6">SUM(C29:C30)</f>
        <v>0</v>
      </c>
      <c r="D31" s="909">
        <f t="shared" si="6"/>
        <v>0</v>
      </c>
      <c r="E31" s="909">
        <f t="shared" si="6"/>
        <v>0</v>
      </c>
      <c r="F31" s="909">
        <f t="shared" si="6"/>
        <v>0</v>
      </c>
      <c r="G31" s="909">
        <f t="shared" si="6"/>
        <v>0</v>
      </c>
      <c r="H31" s="909">
        <f t="shared" si="6"/>
        <v>0</v>
      </c>
      <c r="I31" s="909">
        <f t="shared" si="6"/>
        <v>0</v>
      </c>
    </row>
    <row r="32" spans="1:11" ht="3.75" customHeight="1" x14ac:dyDescent="0.2">
      <c r="A32" s="191"/>
      <c r="B32" s="925"/>
      <c r="C32" s="926"/>
      <c r="D32" s="926"/>
      <c r="E32" s="926"/>
      <c r="F32" s="926"/>
      <c r="G32" s="926"/>
      <c r="H32" s="932"/>
      <c r="I32" s="910"/>
    </row>
    <row r="33" spans="1:10" x14ac:dyDescent="0.2">
      <c r="A33" s="183" t="s">
        <v>6</v>
      </c>
      <c r="B33" s="927"/>
      <c r="C33" s="928"/>
      <c r="D33" s="928"/>
      <c r="E33" s="928"/>
      <c r="F33" s="928"/>
      <c r="G33" s="928"/>
      <c r="H33" s="928"/>
      <c r="I33" s="908">
        <f>SUM(B33:H33)</f>
        <v>0</v>
      </c>
    </row>
    <row r="34" spans="1:10" x14ac:dyDescent="0.2">
      <c r="A34" s="183" t="s">
        <v>62</v>
      </c>
      <c r="B34" s="927"/>
      <c r="C34" s="928"/>
      <c r="D34" s="928"/>
      <c r="E34" s="928"/>
      <c r="F34" s="928"/>
      <c r="G34" s="928"/>
      <c r="H34" s="928"/>
      <c r="I34" s="908">
        <f>SUM(B34:H34)</f>
        <v>0</v>
      </c>
    </row>
    <row r="35" spans="1:10" x14ac:dyDescent="0.2">
      <c r="A35" s="183" t="s">
        <v>63</v>
      </c>
      <c r="B35" s="927"/>
      <c r="C35" s="928"/>
      <c r="D35" s="928"/>
      <c r="E35" s="928"/>
      <c r="F35" s="928"/>
      <c r="G35" s="928"/>
      <c r="H35" s="928"/>
      <c r="I35" s="908">
        <f>SUM(B35:H35)</f>
        <v>0</v>
      </c>
    </row>
    <row r="36" spans="1:10" x14ac:dyDescent="0.2">
      <c r="A36" s="186" t="s">
        <v>64</v>
      </c>
      <c r="B36" s="930">
        <f t="shared" ref="B36:G36" si="7">SUM(B33:B35)</f>
        <v>0</v>
      </c>
      <c r="C36" s="930">
        <f>SUM(C33:C35)</f>
        <v>0</v>
      </c>
      <c r="D36" s="930">
        <f t="shared" si="7"/>
        <v>0</v>
      </c>
      <c r="E36" s="930">
        <f t="shared" si="7"/>
        <v>0</v>
      </c>
      <c r="F36" s="930">
        <f t="shared" si="7"/>
        <v>0</v>
      </c>
      <c r="G36" s="930">
        <f t="shared" si="7"/>
        <v>0</v>
      </c>
      <c r="H36" s="930">
        <f>SUM(H33:H35)</f>
        <v>0</v>
      </c>
      <c r="I36" s="909">
        <f>SUM(I33:I35)</f>
        <v>0</v>
      </c>
    </row>
    <row r="37" spans="1:10" ht="4.5" customHeight="1" x14ac:dyDescent="0.2">
      <c r="A37" s="183"/>
      <c r="B37" s="929"/>
      <c r="C37" s="928"/>
      <c r="D37" s="928"/>
      <c r="E37" s="928"/>
      <c r="F37" s="928"/>
      <c r="G37" s="928"/>
      <c r="H37" s="929"/>
      <c r="I37" s="911"/>
    </row>
    <row r="38" spans="1:10" ht="12.75" customHeight="1" x14ac:dyDescent="0.2">
      <c r="A38" s="186" t="s">
        <v>65</v>
      </c>
      <c r="B38" s="930"/>
      <c r="C38" s="930"/>
      <c r="D38" s="930"/>
      <c r="E38" s="930"/>
      <c r="F38" s="930"/>
      <c r="G38" s="930"/>
      <c r="H38" s="930"/>
      <c r="I38" s="909">
        <f>SUM(B38:H38)</f>
        <v>0</v>
      </c>
    </row>
    <row r="39" spans="1:10" ht="3" customHeight="1" x14ac:dyDescent="0.2">
      <c r="A39" s="183"/>
      <c r="B39" s="184"/>
      <c r="C39" s="225"/>
      <c r="D39" s="225"/>
      <c r="E39" s="225"/>
      <c r="F39" s="225"/>
      <c r="G39" s="225"/>
      <c r="H39" s="224"/>
      <c r="I39" s="303"/>
    </row>
    <row r="40" spans="1:10" s="298" customFormat="1" ht="15" x14ac:dyDescent="0.2">
      <c r="A40" s="806" t="s">
        <v>109</v>
      </c>
      <c r="B40" s="804"/>
      <c r="C40" s="804"/>
      <c r="D40" s="804"/>
      <c r="E40" s="804"/>
      <c r="F40" s="804"/>
      <c r="G40" s="804"/>
      <c r="H40" s="804"/>
      <c r="I40" s="795">
        <f t="shared" ref="I40:I48" si="8">SUM(B40:H40)</f>
        <v>0</v>
      </c>
      <c r="J40" s="215"/>
    </row>
    <row r="41" spans="1:10" s="298" customFormat="1" ht="15" x14ac:dyDescent="0.2">
      <c r="A41" s="806" t="s">
        <v>138</v>
      </c>
      <c r="B41" s="804"/>
      <c r="C41" s="804"/>
      <c r="D41" s="804"/>
      <c r="E41" s="804"/>
      <c r="F41" s="804"/>
      <c r="G41" s="804"/>
      <c r="H41" s="804"/>
      <c r="I41" s="795">
        <f t="shared" si="8"/>
        <v>0</v>
      </c>
      <c r="J41" s="215"/>
    </row>
    <row r="42" spans="1:10" s="318" customFormat="1" ht="15" x14ac:dyDescent="0.2">
      <c r="A42" s="807" t="s">
        <v>139</v>
      </c>
      <c r="B42" s="808">
        <f>SUM(B40:B41)</f>
        <v>0</v>
      </c>
      <c r="C42" s="808">
        <f t="shared" ref="C42:H42" si="9">SUM(C40:C41)</f>
        <v>0</v>
      </c>
      <c r="D42" s="808">
        <f t="shared" si="9"/>
        <v>0</v>
      </c>
      <c r="E42" s="808">
        <f t="shared" si="9"/>
        <v>0</v>
      </c>
      <c r="F42" s="808">
        <f t="shared" si="9"/>
        <v>0</v>
      </c>
      <c r="G42" s="808">
        <f t="shared" si="9"/>
        <v>0</v>
      </c>
      <c r="H42" s="808">
        <f t="shared" si="9"/>
        <v>0</v>
      </c>
      <c r="I42" s="795">
        <f t="shared" si="8"/>
        <v>0</v>
      </c>
      <c r="J42" s="237"/>
    </row>
    <row r="43" spans="1:10" s="299" customFormat="1" ht="15" x14ac:dyDescent="0.2">
      <c r="A43" s="806" t="s">
        <v>140</v>
      </c>
      <c r="B43" s="809"/>
      <c r="C43" s="809"/>
      <c r="D43" s="809"/>
      <c r="E43" s="809"/>
      <c r="F43" s="809"/>
      <c r="G43" s="809"/>
      <c r="H43" s="809"/>
      <c r="I43" s="795">
        <f t="shared" si="8"/>
        <v>0</v>
      </c>
      <c r="J43" s="215"/>
    </row>
    <row r="44" spans="1:10" s="299" customFormat="1" ht="15" x14ac:dyDescent="0.2">
      <c r="A44" s="806" t="s">
        <v>141</v>
      </c>
      <c r="B44" s="809"/>
      <c r="C44" s="809"/>
      <c r="D44" s="809"/>
      <c r="E44" s="809"/>
      <c r="F44" s="809"/>
      <c r="G44" s="809"/>
      <c r="H44" s="809"/>
      <c r="I44" s="795">
        <f t="shared" si="8"/>
        <v>0</v>
      </c>
      <c r="J44" s="215"/>
    </row>
    <row r="45" spans="1:10" s="318" customFormat="1" ht="15" x14ac:dyDescent="0.2">
      <c r="A45" s="807" t="s">
        <v>142</v>
      </c>
      <c r="B45" s="808">
        <f>SUM(B43:B44)</f>
        <v>0</v>
      </c>
      <c r="C45" s="808">
        <f t="shared" ref="C45:H45" si="10">SUM(C43:C44)</f>
        <v>0</v>
      </c>
      <c r="D45" s="808">
        <f t="shared" si="10"/>
        <v>0</v>
      </c>
      <c r="E45" s="808">
        <f t="shared" si="10"/>
        <v>0</v>
      </c>
      <c r="F45" s="808">
        <f t="shared" si="10"/>
        <v>0</v>
      </c>
      <c r="G45" s="808">
        <f t="shared" si="10"/>
        <v>0</v>
      </c>
      <c r="H45" s="808">
        <f t="shared" si="10"/>
        <v>0</v>
      </c>
      <c r="I45" s="795">
        <f t="shared" si="8"/>
        <v>0</v>
      </c>
      <c r="J45" s="237"/>
    </row>
    <row r="46" spans="1:10" s="228" customFormat="1" ht="38.25" x14ac:dyDescent="0.2">
      <c r="A46" s="810" t="s">
        <v>122</v>
      </c>
      <c r="B46" s="811">
        <f>B42+B45</f>
        <v>0</v>
      </c>
      <c r="C46" s="811">
        <f t="shared" ref="C46:H46" si="11">C42+C45</f>
        <v>0</v>
      </c>
      <c r="D46" s="811">
        <f t="shared" si="11"/>
        <v>0</v>
      </c>
      <c r="E46" s="811">
        <f t="shared" si="11"/>
        <v>0</v>
      </c>
      <c r="F46" s="811">
        <f t="shared" si="11"/>
        <v>0</v>
      </c>
      <c r="G46" s="811">
        <f t="shared" si="11"/>
        <v>0</v>
      </c>
      <c r="H46" s="811">
        <f t="shared" si="11"/>
        <v>0</v>
      </c>
      <c r="I46" s="805">
        <f>SUM(B46:H46)</f>
        <v>0</v>
      </c>
      <c r="J46" s="215"/>
    </row>
    <row r="47" spans="1:10" x14ac:dyDescent="0.2">
      <c r="A47" s="183" t="s">
        <v>66</v>
      </c>
      <c r="B47" s="481"/>
      <c r="C47" s="481"/>
      <c r="D47" s="481"/>
      <c r="E47" s="481"/>
      <c r="F47" s="481"/>
      <c r="G47" s="481"/>
      <c r="H47" s="481"/>
      <c r="I47" s="795">
        <f t="shared" si="8"/>
        <v>0</v>
      </c>
    </row>
    <row r="48" spans="1:10" x14ac:dyDescent="0.2">
      <c r="A48" s="183" t="s">
        <v>67</v>
      </c>
      <c r="B48" s="481"/>
      <c r="C48" s="481"/>
      <c r="D48" s="481"/>
      <c r="E48" s="481"/>
      <c r="F48" s="481"/>
      <c r="G48" s="481"/>
      <c r="H48" s="481"/>
      <c r="I48" s="795">
        <f t="shared" si="8"/>
        <v>0</v>
      </c>
    </row>
    <row r="49" spans="1:9" x14ac:dyDescent="0.2">
      <c r="A49" s="186" t="s">
        <v>68</v>
      </c>
      <c r="B49" s="484">
        <f t="shared" ref="B49:H49" si="12">SUM(B47:B48)</f>
        <v>0</v>
      </c>
      <c r="C49" s="484">
        <f>SUM(C47:C48)</f>
        <v>0</v>
      </c>
      <c r="D49" s="484">
        <f t="shared" si="12"/>
        <v>0</v>
      </c>
      <c r="E49" s="484">
        <f t="shared" si="12"/>
        <v>0</v>
      </c>
      <c r="F49" s="484">
        <f t="shared" si="12"/>
        <v>0</v>
      </c>
      <c r="G49" s="484">
        <f t="shared" si="12"/>
        <v>0</v>
      </c>
      <c r="H49" s="484">
        <f t="shared" si="12"/>
        <v>0</v>
      </c>
      <c r="I49" s="485">
        <f>SUM(B49:H49)</f>
        <v>0</v>
      </c>
    </row>
    <row r="50" spans="1:9" ht="4.5" customHeight="1" x14ac:dyDescent="0.2">
      <c r="A50" s="184"/>
      <c r="B50" s="184"/>
      <c r="C50" s="192"/>
      <c r="D50" s="192"/>
      <c r="E50" s="192"/>
      <c r="F50" s="192"/>
      <c r="G50" s="192"/>
      <c r="H50" s="184"/>
      <c r="I50" s="305"/>
    </row>
    <row r="51" spans="1:9" x14ac:dyDescent="0.2">
      <c r="A51" s="194" t="s">
        <v>117</v>
      </c>
      <c r="B51" s="196"/>
      <c r="C51" s="196"/>
      <c r="D51" s="196"/>
      <c r="E51" s="196"/>
      <c r="F51" s="196"/>
      <c r="G51" s="196"/>
      <c r="H51" s="195"/>
      <c r="I51" s="197">
        <f>SUM(B51:H51)</f>
        <v>0</v>
      </c>
    </row>
    <row r="52" spans="1:9" ht="4.5" customHeight="1" x14ac:dyDescent="0.2">
      <c r="A52" s="184"/>
      <c r="B52" s="184"/>
      <c r="C52" s="192"/>
      <c r="D52" s="192"/>
      <c r="E52" s="192"/>
      <c r="F52" s="192"/>
      <c r="G52" s="192"/>
      <c r="H52" s="184"/>
      <c r="I52" s="305"/>
    </row>
    <row r="53" spans="1:9" x14ac:dyDescent="0.2">
      <c r="A53" s="198" t="s">
        <v>70</v>
      </c>
      <c r="B53" s="199"/>
      <c r="C53" s="200"/>
      <c r="D53" s="200"/>
      <c r="E53" s="200"/>
      <c r="F53" s="200"/>
      <c r="G53" s="200"/>
      <c r="H53" s="199"/>
      <c r="I53" s="306">
        <f>SUM(B53:H53)</f>
        <v>0</v>
      </c>
    </row>
  </sheetData>
  <phoneticPr fontId="0" type="noConversion"/>
  <printOptions horizontalCentered="1" verticalCentered="1"/>
  <pageMargins left="0" right="0" top="0" bottom="0" header="0" footer="0"/>
  <pageSetup paperSize="8" orientation="landscape" r:id="rId1"/>
  <headerFooter alignWithMargins="0">
    <oddHeader>&amp;CIGAENR cartographie Université de Lorraine&amp;R&amp;"Arial,Gras"&amp;8&amp;A</oddHeader>
    <oddFooter>&amp;RUL / DAPEQ / le 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>
    <tabColor theme="9"/>
    <pageSetUpPr fitToPage="1"/>
  </sheetPr>
  <dimension ref="A1:U53"/>
  <sheetViews>
    <sheetView topLeftCell="A31" zoomScale="90" zoomScaleNormal="90" workbookViewId="0">
      <selection activeCell="B29" sqref="B29:L39"/>
    </sheetView>
  </sheetViews>
  <sheetFormatPr baseColWidth="10" defaultColWidth="11.42578125" defaultRowHeight="12.75" x14ac:dyDescent="0.2"/>
  <cols>
    <col min="1" max="1" width="47.42578125" style="185" customWidth="1"/>
    <col min="2" max="2" width="22.28515625" style="185" customWidth="1"/>
    <col min="3" max="11" width="24.5703125" style="185" customWidth="1"/>
    <col min="12" max="12" width="17.140625" style="185" customWidth="1"/>
    <col min="13" max="16384" width="11.42578125" style="185"/>
  </cols>
  <sheetData>
    <row r="1" spans="1:12" s="211" customFormat="1" ht="47.25" x14ac:dyDescent="0.25">
      <c r="A1" s="210" t="s">
        <v>328</v>
      </c>
      <c r="B1" s="210"/>
      <c r="C1" s="210"/>
      <c r="D1" s="210"/>
      <c r="E1" s="210"/>
      <c r="F1" s="210"/>
      <c r="G1" s="210"/>
      <c r="H1" s="210"/>
      <c r="I1" s="210"/>
      <c r="J1" s="210"/>
      <c r="K1" s="292" t="s">
        <v>338</v>
      </c>
      <c r="L1" s="210" t="s">
        <v>329</v>
      </c>
    </row>
    <row r="2" spans="1:12" s="176" customFormat="1" ht="15" x14ac:dyDescent="0.2">
      <c r="A2" s="865" t="s">
        <v>49</v>
      </c>
      <c r="B2" s="174"/>
      <c r="C2" s="177"/>
      <c r="D2" s="177"/>
      <c r="E2" s="177"/>
      <c r="F2" s="177"/>
      <c r="G2" s="177"/>
      <c r="H2" s="177"/>
      <c r="I2" s="177"/>
      <c r="J2" s="177"/>
      <c r="K2" s="177"/>
      <c r="L2" s="175"/>
    </row>
    <row r="3" spans="1:12" s="176" customFormat="1" ht="15.75" x14ac:dyDescent="0.2">
      <c r="A3" s="865" t="s">
        <v>50</v>
      </c>
      <c r="B3" s="177"/>
      <c r="C3" s="174"/>
      <c r="D3" s="174"/>
      <c r="E3" s="174"/>
      <c r="F3" s="174"/>
      <c r="G3" s="174"/>
      <c r="H3" s="174"/>
      <c r="I3" s="174"/>
      <c r="J3" s="174"/>
      <c r="K3" s="174"/>
      <c r="L3" s="236"/>
    </row>
    <row r="4" spans="1:12" s="176" customFormat="1" ht="15" x14ac:dyDescent="0.2">
      <c r="A4" s="865" t="s">
        <v>330</v>
      </c>
      <c r="B4" s="178"/>
      <c r="C4" s="179"/>
      <c r="D4" s="179"/>
      <c r="E4" s="179"/>
      <c r="F4" s="179"/>
      <c r="G4" s="179"/>
      <c r="H4" s="179"/>
      <c r="I4" s="179"/>
      <c r="J4" s="179"/>
      <c r="K4" s="179"/>
      <c r="L4" s="175"/>
    </row>
    <row r="5" spans="1:12" s="182" customFormat="1" ht="4.5" customHeight="1" x14ac:dyDescent="0.2">
      <c r="A5" s="212"/>
      <c r="B5" s="212"/>
      <c r="C5" s="213"/>
      <c r="D5" s="213"/>
      <c r="E5" s="213"/>
      <c r="F5" s="213"/>
      <c r="G5" s="213"/>
      <c r="H5" s="213"/>
      <c r="I5" s="180"/>
      <c r="J5" s="212"/>
      <c r="K5" s="180"/>
      <c r="L5" s="181"/>
    </row>
    <row r="6" spans="1:12" s="214" customFormat="1" x14ac:dyDescent="0.2">
      <c r="A6" s="325" t="s">
        <v>155</v>
      </c>
      <c r="B6" s="794"/>
      <c r="C6" s="794"/>
      <c r="D6" s="794"/>
      <c r="E6" s="794"/>
      <c r="F6" s="794"/>
      <c r="G6" s="794"/>
      <c r="H6" s="794"/>
      <c r="I6" s="794"/>
      <c r="J6" s="794"/>
      <c r="K6" s="794"/>
      <c r="L6" s="794">
        <f>SUM(B6:K6)</f>
        <v>0</v>
      </c>
    </row>
    <row r="7" spans="1:12" s="214" customFormat="1" x14ac:dyDescent="0.2">
      <c r="A7" s="325" t="s">
        <v>156</v>
      </c>
      <c r="B7" s="794"/>
      <c r="C7" s="794"/>
      <c r="D7" s="794"/>
      <c r="E7" s="794"/>
      <c r="F7" s="794"/>
      <c r="G7" s="794"/>
      <c r="H7" s="794"/>
      <c r="I7" s="794"/>
      <c r="J7" s="794"/>
      <c r="K7" s="794"/>
      <c r="L7" s="794">
        <f t="shared" ref="L7:L25" si="0">SUM(B7:K7)</f>
        <v>0</v>
      </c>
    </row>
    <row r="8" spans="1:12" s="214" customFormat="1" x14ac:dyDescent="0.2">
      <c r="A8" s="325" t="s">
        <v>157</v>
      </c>
      <c r="B8" s="794"/>
      <c r="C8" s="794"/>
      <c r="D8" s="794"/>
      <c r="E8" s="794"/>
      <c r="F8" s="794"/>
      <c r="G8" s="794"/>
      <c r="H8" s="794"/>
      <c r="I8" s="794"/>
      <c r="J8" s="794"/>
      <c r="K8" s="794"/>
      <c r="L8" s="794">
        <f t="shared" si="0"/>
        <v>0</v>
      </c>
    </row>
    <row r="9" spans="1:12" s="214" customFormat="1" x14ac:dyDescent="0.2">
      <c r="A9" s="325" t="s">
        <v>158</v>
      </c>
      <c r="B9" s="794"/>
      <c r="C9" s="794"/>
      <c r="D9" s="794"/>
      <c r="E9" s="794"/>
      <c r="F9" s="794"/>
      <c r="G9" s="794"/>
      <c r="H9" s="794"/>
      <c r="I9" s="794"/>
      <c r="J9" s="794"/>
      <c r="K9" s="794"/>
      <c r="L9" s="794">
        <f t="shared" si="0"/>
        <v>0</v>
      </c>
    </row>
    <row r="10" spans="1:12" s="214" customFormat="1" x14ac:dyDescent="0.2">
      <c r="A10" s="325" t="s">
        <v>159</v>
      </c>
      <c r="B10" s="794"/>
      <c r="C10" s="794"/>
      <c r="D10" s="794"/>
      <c r="E10" s="794"/>
      <c r="F10" s="794"/>
      <c r="G10" s="794"/>
      <c r="H10" s="794"/>
      <c r="I10" s="794"/>
      <c r="J10" s="794"/>
      <c r="K10" s="794"/>
      <c r="L10" s="794">
        <f t="shared" si="0"/>
        <v>0</v>
      </c>
    </row>
    <row r="11" spans="1:12" s="214" customFormat="1" x14ac:dyDescent="0.2">
      <c r="A11" s="325" t="s">
        <v>163</v>
      </c>
      <c r="B11" s="794"/>
      <c r="C11" s="794"/>
      <c r="D11" s="794"/>
      <c r="E11" s="794"/>
      <c r="F11" s="794"/>
      <c r="G11" s="794"/>
      <c r="H11" s="794"/>
      <c r="I11" s="794"/>
      <c r="J11" s="794"/>
      <c r="K11" s="794"/>
      <c r="L11" s="794">
        <f t="shared" si="0"/>
        <v>0</v>
      </c>
    </row>
    <row r="12" spans="1:12" s="214" customFormat="1" x14ac:dyDescent="0.2">
      <c r="A12" s="325" t="s">
        <v>36</v>
      </c>
      <c r="B12" s="794"/>
      <c r="C12" s="794"/>
      <c r="D12" s="794"/>
      <c r="E12" s="794"/>
      <c r="F12" s="794"/>
      <c r="G12" s="794"/>
      <c r="H12" s="794"/>
      <c r="I12" s="794"/>
      <c r="J12" s="794"/>
      <c r="K12" s="794"/>
      <c r="L12" s="794">
        <f t="shared" si="0"/>
        <v>0</v>
      </c>
    </row>
    <row r="13" spans="1:12" s="214" customFormat="1" x14ac:dyDescent="0.2">
      <c r="A13" s="325" t="s">
        <v>37</v>
      </c>
      <c r="B13" s="794"/>
      <c r="C13" s="794"/>
      <c r="D13" s="794"/>
      <c r="E13" s="794"/>
      <c r="F13" s="794"/>
      <c r="G13" s="794"/>
      <c r="H13" s="794"/>
      <c r="I13" s="794"/>
      <c r="J13" s="794"/>
      <c r="K13" s="794"/>
      <c r="L13" s="794">
        <f t="shared" si="0"/>
        <v>0</v>
      </c>
    </row>
    <row r="14" spans="1:12" s="214" customFormat="1" x14ac:dyDescent="0.2">
      <c r="A14" s="325"/>
      <c r="B14" s="794"/>
      <c r="C14" s="794"/>
      <c r="D14" s="794"/>
      <c r="E14" s="794"/>
      <c r="F14" s="794"/>
      <c r="G14" s="794"/>
      <c r="H14" s="794"/>
      <c r="I14" s="794"/>
      <c r="J14" s="794"/>
      <c r="K14" s="794"/>
      <c r="L14" s="794">
        <f t="shared" si="0"/>
        <v>0</v>
      </c>
    </row>
    <row r="15" spans="1:12" s="214" customFormat="1" x14ac:dyDescent="0.2">
      <c r="A15" s="325"/>
      <c r="B15" s="794"/>
      <c r="C15" s="794"/>
      <c r="D15" s="794"/>
      <c r="E15" s="794"/>
      <c r="F15" s="794"/>
      <c r="G15" s="794"/>
      <c r="H15" s="794"/>
      <c r="I15" s="794"/>
      <c r="J15" s="794"/>
      <c r="K15" s="794"/>
      <c r="L15" s="794">
        <f t="shared" si="0"/>
        <v>0</v>
      </c>
    </row>
    <row r="16" spans="1:12" s="214" customFormat="1" x14ac:dyDescent="0.2">
      <c r="A16" s="325" t="s">
        <v>160</v>
      </c>
      <c r="B16" s="794"/>
      <c r="C16" s="794"/>
      <c r="D16" s="794"/>
      <c r="E16" s="794"/>
      <c r="F16" s="794"/>
      <c r="G16" s="794"/>
      <c r="H16" s="794"/>
      <c r="I16" s="794"/>
      <c r="J16" s="794"/>
      <c r="K16" s="794"/>
      <c r="L16" s="794">
        <f t="shared" si="0"/>
        <v>0</v>
      </c>
    </row>
    <row r="17" spans="1:13" s="214" customFormat="1" x14ac:dyDescent="0.2">
      <c r="A17" s="325" t="s">
        <v>161</v>
      </c>
      <c r="B17" s="794"/>
      <c r="C17" s="794"/>
      <c r="D17" s="794"/>
      <c r="E17" s="794"/>
      <c r="F17" s="794"/>
      <c r="G17" s="794"/>
      <c r="H17" s="794"/>
      <c r="I17" s="794"/>
      <c r="J17" s="794"/>
      <c r="K17" s="794"/>
      <c r="L17" s="794">
        <f t="shared" si="0"/>
        <v>0</v>
      </c>
    </row>
    <row r="18" spans="1:13" s="215" customFormat="1" ht="31.5" customHeight="1" x14ac:dyDescent="0.2">
      <c r="A18" s="823" t="s">
        <v>71</v>
      </c>
      <c r="B18" s="824">
        <f>SUM(B6:B17)</f>
        <v>0</v>
      </c>
      <c r="C18" s="824">
        <f t="shared" ref="C18:L18" si="1">SUM(C6:C17)</f>
        <v>0</v>
      </c>
      <c r="D18" s="824">
        <f t="shared" si="1"/>
        <v>0</v>
      </c>
      <c r="E18" s="824">
        <f t="shared" si="1"/>
        <v>0</v>
      </c>
      <c r="F18" s="824">
        <f t="shared" si="1"/>
        <v>0</v>
      </c>
      <c r="G18" s="824">
        <f t="shared" si="1"/>
        <v>0</v>
      </c>
      <c r="H18" s="824">
        <f t="shared" si="1"/>
        <v>0</v>
      </c>
      <c r="I18" s="824">
        <f t="shared" si="1"/>
        <v>0</v>
      </c>
      <c r="J18" s="824">
        <f t="shared" si="1"/>
        <v>0</v>
      </c>
      <c r="K18" s="824">
        <f t="shared" si="1"/>
        <v>0</v>
      </c>
      <c r="L18" s="824">
        <f t="shared" si="1"/>
        <v>0</v>
      </c>
    </row>
    <row r="19" spans="1:13" s="216" customFormat="1" ht="25.5" x14ac:dyDescent="0.2">
      <c r="A19" s="325" t="s">
        <v>52</v>
      </c>
      <c r="B19" s="799"/>
      <c r="C19" s="799"/>
      <c r="D19" s="799"/>
      <c r="E19" s="799"/>
      <c r="F19" s="799"/>
      <c r="G19" s="799"/>
      <c r="H19" s="799"/>
      <c r="I19" s="799"/>
      <c r="J19" s="799"/>
      <c r="K19" s="799"/>
      <c r="L19" s="794">
        <f t="shared" si="0"/>
        <v>0</v>
      </c>
    </row>
    <row r="20" spans="1:13" s="216" customFormat="1" ht="25.5" x14ac:dyDescent="0.2">
      <c r="A20" s="325" t="s">
        <v>53</v>
      </c>
      <c r="B20" s="799"/>
      <c r="C20" s="799"/>
      <c r="D20" s="799"/>
      <c r="E20" s="799"/>
      <c r="F20" s="799"/>
      <c r="G20" s="799"/>
      <c r="H20" s="799"/>
      <c r="I20" s="799"/>
      <c r="J20" s="799"/>
      <c r="K20" s="799"/>
      <c r="L20" s="794">
        <f t="shared" si="0"/>
        <v>0</v>
      </c>
    </row>
    <row r="21" spans="1:13" s="216" customFormat="1" ht="25.5" x14ac:dyDescent="0.2">
      <c r="A21" s="325" t="s">
        <v>54</v>
      </c>
      <c r="B21" s="799"/>
      <c r="C21" s="799"/>
      <c r="D21" s="799"/>
      <c r="E21" s="799"/>
      <c r="F21" s="799"/>
      <c r="G21" s="799"/>
      <c r="H21" s="799"/>
      <c r="I21" s="799"/>
      <c r="J21" s="799"/>
      <c r="K21" s="799"/>
      <c r="L21" s="794">
        <f t="shared" si="0"/>
        <v>0</v>
      </c>
    </row>
    <row r="22" spans="1:13" s="217" customFormat="1" x14ac:dyDescent="0.2">
      <c r="A22" s="881" t="s">
        <v>39</v>
      </c>
      <c r="B22" s="801">
        <f>SUM(B19:B21)</f>
        <v>0</v>
      </c>
      <c r="C22" s="801">
        <f t="shared" ref="C22:K22" si="2">SUM(C19:C21)</f>
        <v>0</v>
      </c>
      <c r="D22" s="801">
        <f t="shared" si="2"/>
        <v>0</v>
      </c>
      <c r="E22" s="801">
        <f t="shared" si="2"/>
        <v>0</v>
      </c>
      <c r="F22" s="801">
        <f t="shared" si="2"/>
        <v>0</v>
      </c>
      <c r="G22" s="801">
        <f t="shared" si="2"/>
        <v>0</v>
      </c>
      <c r="H22" s="801">
        <f t="shared" si="2"/>
        <v>0</v>
      </c>
      <c r="I22" s="801">
        <f t="shared" si="2"/>
        <v>0</v>
      </c>
      <c r="J22" s="801">
        <f>SUM(J19:J21)</f>
        <v>0</v>
      </c>
      <c r="K22" s="801">
        <f t="shared" si="2"/>
        <v>0</v>
      </c>
      <c r="L22" s="801">
        <f>SUM(B22:K22)</f>
        <v>0</v>
      </c>
    </row>
    <row r="23" spans="1:13" s="216" customFormat="1" ht="25.5" x14ac:dyDescent="0.2">
      <c r="A23" s="325" t="s">
        <v>55</v>
      </c>
      <c r="B23" s="799"/>
      <c r="C23" s="799"/>
      <c r="D23" s="799"/>
      <c r="E23" s="799"/>
      <c r="F23" s="799"/>
      <c r="G23" s="799"/>
      <c r="H23" s="799"/>
      <c r="I23" s="799"/>
      <c r="J23" s="799"/>
      <c r="K23" s="799"/>
      <c r="L23" s="794">
        <f t="shared" si="0"/>
        <v>0</v>
      </c>
    </row>
    <row r="24" spans="1:13" s="216" customFormat="1" ht="25.5" x14ac:dyDescent="0.2">
      <c r="A24" s="325" t="s">
        <v>56</v>
      </c>
      <c r="B24" s="799"/>
      <c r="C24" s="799"/>
      <c r="D24" s="799"/>
      <c r="E24" s="799"/>
      <c r="F24" s="799"/>
      <c r="G24" s="799"/>
      <c r="H24" s="799"/>
      <c r="I24" s="799"/>
      <c r="J24" s="799"/>
      <c r="K24" s="799"/>
      <c r="L24" s="794">
        <f t="shared" si="0"/>
        <v>0</v>
      </c>
    </row>
    <row r="25" spans="1:13" s="216" customFormat="1" ht="25.5" x14ac:dyDescent="0.2">
      <c r="A25" s="325" t="s">
        <v>57</v>
      </c>
      <c r="B25" s="799"/>
      <c r="C25" s="799"/>
      <c r="D25" s="799"/>
      <c r="E25" s="799"/>
      <c r="F25" s="799"/>
      <c r="G25" s="799"/>
      <c r="H25" s="799"/>
      <c r="I25" s="799"/>
      <c r="J25" s="799"/>
      <c r="K25" s="799"/>
      <c r="L25" s="794">
        <f t="shared" si="0"/>
        <v>0</v>
      </c>
    </row>
    <row r="26" spans="1:13" s="217" customFormat="1" x14ac:dyDescent="0.2">
      <c r="A26" s="881" t="s">
        <v>40</v>
      </c>
      <c r="B26" s="801">
        <f>SUM(B23:B25)</f>
        <v>0</v>
      </c>
      <c r="C26" s="801">
        <f t="shared" ref="C26:K26" si="3">SUM(C23:C25)</f>
        <v>0</v>
      </c>
      <c r="D26" s="801">
        <f t="shared" si="3"/>
        <v>0</v>
      </c>
      <c r="E26" s="801">
        <f t="shared" si="3"/>
        <v>0</v>
      </c>
      <c r="F26" s="801">
        <f t="shared" si="3"/>
        <v>0</v>
      </c>
      <c r="G26" s="801">
        <f t="shared" si="3"/>
        <v>0</v>
      </c>
      <c r="H26" s="801">
        <f t="shared" si="3"/>
        <v>0</v>
      </c>
      <c r="I26" s="801">
        <f t="shared" si="3"/>
        <v>0</v>
      </c>
      <c r="J26" s="801">
        <f>SUM(J23:J25)</f>
        <v>0</v>
      </c>
      <c r="K26" s="801">
        <f t="shared" si="3"/>
        <v>0</v>
      </c>
      <c r="L26" s="801">
        <f>SUM(B26:K26)</f>
        <v>0</v>
      </c>
    </row>
    <row r="27" spans="1:13" s="215" customFormat="1" ht="15" x14ac:dyDescent="0.2">
      <c r="A27" s="823" t="s">
        <v>58</v>
      </c>
      <c r="B27" s="824">
        <f>B22+B26</f>
        <v>0</v>
      </c>
      <c r="C27" s="824">
        <f t="shared" ref="C27:K27" si="4">C22+C26</f>
        <v>0</v>
      </c>
      <c r="D27" s="824">
        <f t="shared" si="4"/>
        <v>0</v>
      </c>
      <c r="E27" s="824">
        <f t="shared" si="4"/>
        <v>0</v>
      </c>
      <c r="F27" s="824">
        <f t="shared" si="4"/>
        <v>0</v>
      </c>
      <c r="G27" s="824">
        <f t="shared" si="4"/>
        <v>0</v>
      </c>
      <c r="H27" s="824">
        <f t="shared" si="4"/>
        <v>0</v>
      </c>
      <c r="I27" s="824">
        <f t="shared" si="4"/>
        <v>0</v>
      </c>
      <c r="J27" s="824">
        <f>J22+J26</f>
        <v>0</v>
      </c>
      <c r="K27" s="824">
        <f t="shared" si="4"/>
        <v>0</v>
      </c>
      <c r="L27" s="825">
        <f>SUM(B27:K27)</f>
        <v>0</v>
      </c>
    </row>
    <row r="28" spans="1:13" ht="6" customHeight="1" x14ac:dyDescent="0.2">
      <c r="A28" s="187"/>
      <c r="B28" s="187"/>
      <c r="C28" s="188"/>
      <c r="D28" s="188"/>
      <c r="E28" s="188"/>
      <c r="F28" s="188"/>
      <c r="G28" s="188"/>
      <c r="H28" s="188"/>
      <c r="I28" s="189"/>
      <c r="J28" s="239"/>
      <c r="K28" s="189"/>
      <c r="L28" s="190"/>
      <c r="M28" s="215"/>
    </row>
    <row r="29" spans="1:13" ht="12.75" customHeight="1" x14ac:dyDescent="0.2">
      <c r="A29" s="183" t="s">
        <v>59</v>
      </c>
      <c r="B29" s="923"/>
      <c r="C29" s="933"/>
      <c r="D29" s="933"/>
      <c r="E29" s="933"/>
      <c r="F29" s="933"/>
      <c r="G29" s="933"/>
      <c r="H29" s="933"/>
      <c r="I29" s="933"/>
      <c r="J29" s="934"/>
      <c r="K29" s="933"/>
      <c r="L29" s="935">
        <f>SUM(B29:K29)</f>
        <v>0</v>
      </c>
      <c r="M29" s="215"/>
    </row>
    <row r="30" spans="1:13" ht="12.75" customHeight="1" x14ac:dyDescent="0.2">
      <c r="A30" s="183" t="s">
        <v>60</v>
      </c>
      <c r="B30" s="923"/>
      <c r="C30" s="933"/>
      <c r="D30" s="933"/>
      <c r="E30" s="933"/>
      <c r="F30" s="933"/>
      <c r="G30" s="933"/>
      <c r="H30" s="933"/>
      <c r="I30" s="933"/>
      <c r="J30" s="934"/>
      <c r="K30" s="933"/>
      <c r="L30" s="935">
        <f>SUM(B30:K30)</f>
        <v>0</v>
      </c>
      <c r="M30" s="215"/>
    </row>
    <row r="31" spans="1:13" ht="12.75" customHeight="1" x14ac:dyDescent="0.2">
      <c r="A31" s="186" t="s">
        <v>61</v>
      </c>
      <c r="B31" s="909">
        <f>SUM(B29:B30)</f>
        <v>0</v>
      </c>
      <c r="C31" s="909">
        <f t="shared" ref="C31:L31" si="5">SUM(C29:C30)</f>
        <v>0</v>
      </c>
      <c r="D31" s="909">
        <f t="shared" si="5"/>
        <v>0</v>
      </c>
      <c r="E31" s="909">
        <f t="shared" si="5"/>
        <v>0</v>
      </c>
      <c r="F31" s="909">
        <f t="shared" si="5"/>
        <v>0</v>
      </c>
      <c r="G31" s="909">
        <f t="shared" si="5"/>
        <v>0</v>
      </c>
      <c r="H31" s="909">
        <f t="shared" si="5"/>
        <v>0</v>
      </c>
      <c r="I31" s="909">
        <f t="shared" si="5"/>
        <v>0</v>
      </c>
      <c r="J31" s="909">
        <f t="shared" si="5"/>
        <v>0</v>
      </c>
      <c r="K31" s="909">
        <f t="shared" si="5"/>
        <v>0</v>
      </c>
      <c r="L31" s="909">
        <f t="shared" si="5"/>
        <v>0</v>
      </c>
      <c r="M31" s="215"/>
    </row>
    <row r="32" spans="1:13" ht="3.75" customHeight="1" x14ac:dyDescent="0.2">
      <c r="A32" s="191"/>
      <c r="B32" s="932"/>
      <c r="C32" s="926"/>
      <c r="D32" s="926"/>
      <c r="E32" s="926"/>
      <c r="F32" s="926"/>
      <c r="G32" s="926"/>
      <c r="H32" s="926"/>
      <c r="I32" s="910"/>
      <c r="J32" s="925"/>
      <c r="K32" s="910"/>
      <c r="L32" s="910"/>
      <c r="M32" s="215"/>
    </row>
    <row r="33" spans="1:21" ht="15" x14ac:dyDescent="0.2">
      <c r="A33" s="183" t="s">
        <v>6</v>
      </c>
      <c r="B33" s="927"/>
      <c r="C33" s="936"/>
      <c r="D33" s="936"/>
      <c r="E33" s="936"/>
      <c r="F33" s="936"/>
      <c r="G33" s="936"/>
      <c r="H33" s="933"/>
      <c r="I33" s="933"/>
      <c r="J33" s="937"/>
      <c r="K33" s="933"/>
      <c r="L33" s="935">
        <f>SUM(B33:K33)</f>
        <v>0</v>
      </c>
      <c r="M33" s="215"/>
    </row>
    <row r="34" spans="1:21" ht="15" x14ac:dyDescent="0.2">
      <c r="A34" s="183" t="s">
        <v>62</v>
      </c>
      <c r="B34" s="927"/>
      <c r="C34" s="936"/>
      <c r="D34" s="936"/>
      <c r="E34" s="936"/>
      <c r="F34" s="936"/>
      <c r="G34" s="936"/>
      <c r="H34" s="933"/>
      <c r="I34" s="933"/>
      <c r="J34" s="937"/>
      <c r="K34" s="933"/>
      <c r="L34" s="935">
        <f>SUM(B34:K34)</f>
        <v>0</v>
      </c>
      <c r="M34" s="215"/>
    </row>
    <row r="35" spans="1:21" ht="15" x14ac:dyDescent="0.2">
      <c r="A35" s="183" t="s">
        <v>63</v>
      </c>
      <c r="B35" s="923"/>
      <c r="C35" s="936"/>
      <c r="D35" s="936"/>
      <c r="E35" s="936"/>
      <c r="F35" s="936"/>
      <c r="G35" s="936"/>
      <c r="H35" s="933"/>
      <c r="I35" s="933"/>
      <c r="J35" s="937"/>
      <c r="K35" s="933"/>
      <c r="L35" s="935">
        <f>SUM(B35:K35)</f>
        <v>0</v>
      </c>
      <c r="M35" s="215"/>
    </row>
    <row r="36" spans="1:21" ht="15" x14ac:dyDescent="0.2">
      <c r="A36" s="186" t="s">
        <v>64</v>
      </c>
      <c r="B36" s="930">
        <f>SUM(B33:B35)</f>
        <v>0</v>
      </c>
      <c r="C36" s="930">
        <f t="shared" ref="C36:K36" si="6">SUM(C33:C35)</f>
        <v>0</v>
      </c>
      <c r="D36" s="930">
        <f t="shared" si="6"/>
        <v>0</v>
      </c>
      <c r="E36" s="930">
        <f t="shared" si="6"/>
        <v>0</v>
      </c>
      <c r="F36" s="930">
        <f t="shared" si="6"/>
        <v>0</v>
      </c>
      <c r="G36" s="930">
        <f t="shared" si="6"/>
        <v>0</v>
      </c>
      <c r="H36" s="930">
        <f t="shared" si="6"/>
        <v>0</v>
      </c>
      <c r="I36" s="930">
        <f t="shared" si="6"/>
        <v>0</v>
      </c>
      <c r="J36" s="930">
        <f>SUM(J33:J35)</f>
        <v>0</v>
      </c>
      <c r="K36" s="930">
        <f t="shared" si="6"/>
        <v>0</v>
      </c>
      <c r="L36" s="909">
        <f>SUM(L33:L35)</f>
        <v>0</v>
      </c>
      <c r="M36" s="215"/>
    </row>
    <row r="37" spans="1:21" ht="4.5" customHeight="1" x14ac:dyDescent="0.2">
      <c r="A37" s="183"/>
      <c r="B37" s="929"/>
      <c r="C37" s="936"/>
      <c r="D37" s="936"/>
      <c r="E37" s="936"/>
      <c r="F37" s="936"/>
      <c r="G37" s="936"/>
      <c r="H37" s="933"/>
      <c r="I37" s="938"/>
      <c r="J37" s="939"/>
      <c r="K37" s="938"/>
      <c r="L37" s="940"/>
      <c r="M37" s="215"/>
    </row>
    <row r="38" spans="1:21" ht="12.75" customHeight="1" x14ac:dyDescent="0.2">
      <c r="A38" s="186" t="s">
        <v>65</v>
      </c>
      <c r="B38" s="930"/>
      <c r="C38" s="930"/>
      <c r="D38" s="930"/>
      <c r="E38" s="930"/>
      <c r="F38" s="930"/>
      <c r="G38" s="930"/>
      <c r="H38" s="909"/>
      <c r="I38" s="909"/>
      <c r="J38" s="930"/>
      <c r="K38" s="909"/>
      <c r="L38" s="909">
        <f>SUM(B38:K38)</f>
        <v>0</v>
      </c>
      <c r="M38" s="215"/>
    </row>
    <row r="39" spans="1:21" ht="3" customHeight="1" x14ac:dyDescent="0.2">
      <c r="A39" s="183"/>
      <c r="B39" s="927"/>
      <c r="C39" s="929"/>
      <c r="D39" s="928"/>
      <c r="E39" s="928"/>
      <c r="F39" s="928"/>
      <c r="G39" s="928"/>
      <c r="H39" s="928"/>
      <c r="I39" s="924"/>
      <c r="J39" s="941"/>
      <c r="K39" s="941"/>
      <c r="L39" s="940"/>
      <c r="M39" s="215"/>
    </row>
    <row r="40" spans="1:21" s="227" customFormat="1" ht="25.5" customHeight="1" x14ac:dyDescent="0.2">
      <c r="A40" s="806" t="s">
        <v>109</v>
      </c>
      <c r="B40" s="826"/>
      <c r="C40" s="826"/>
      <c r="D40" s="826"/>
      <c r="E40" s="826"/>
      <c r="F40" s="826"/>
      <c r="G40" s="826"/>
      <c r="H40" s="826"/>
      <c r="I40" s="826"/>
      <c r="J40" s="826"/>
      <c r="K40" s="826"/>
      <c r="L40" s="794">
        <f t="shared" ref="L40:L45" si="7">SUM(B40:K40)</f>
        <v>0</v>
      </c>
      <c r="M40" s="215"/>
      <c r="N40" s="827"/>
      <c r="O40" s="827"/>
      <c r="P40" s="827"/>
      <c r="Q40" s="827"/>
      <c r="R40" s="827"/>
      <c r="S40" s="827"/>
      <c r="T40" s="827"/>
      <c r="U40" s="827"/>
    </row>
    <row r="41" spans="1:21" s="227" customFormat="1" ht="25.5" customHeight="1" x14ac:dyDescent="0.2">
      <c r="A41" s="806" t="s">
        <v>138</v>
      </c>
      <c r="B41" s="826"/>
      <c r="C41" s="826"/>
      <c r="D41" s="826"/>
      <c r="E41" s="826"/>
      <c r="F41" s="826"/>
      <c r="G41" s="826"/>
      <c r="H41" s="826"/>
      <c r="I41" s="826"/>
      <c r="J41" s="826"/>
      <c r="K41" s="826"/>
      <c r="L41" s="794">
        <f t="shared" si="7"/>
        <v>0</v>
      </c>
      <c r="M41" s="215"/>
      <c r="N41" s="827"/>
      <c r="O41" s="827"/>
      <c r="P41" s="827"/>
      <c r="Q41" s="827"/>
      <c r="R41" s="827"/>
      <c r="S41" s="827"/>
      <c r="T41" s="827"/>
      <c r="U41" s="827"/>
    </row>
    <row r="42" spans="1:21" s="238" customFormat="1" ht="25.5" customHeight="1" x14ac:dyDescent="0.2">
      <c r="A42" s="807" t="s">
        <v>139</v>
      </c>
      <c r="B42" s="828">
        <f>SUM(B40:B41)</f>
        <v>0</v>
      </c>
      <c r="C42" s="828">
        <f t="shared" ref="C42:K42" si="8">SUM(C40:C41)</f>
        <v>0</v>
      </c>
      <c r="D42" s="828">
        <f t="shared" si="8"/>
        <v>0</v>
      </c>
      <c r="E42" s="828">
        <f t="shared" si="8"/>
        <v>0</v>
      </c>
      <c r="F42" s="828">
        <f t="shared" si="8"/>
        <v>0</v>
      </c>
      <c r="G42" s="828">
        <f t="shared" si="8"/>
        <v>0</v>
      </c>
      <c r="H42" s="828">
        <f t="shared" si="8"/>
        <v>0</v>
      </c>
      <c r="I42" s="828">
        <f t="shared" si="8"/>
        <v>0</v>
      </c>
      <c r="J42" s="828">
        <f t="shared" si="8"/>
        <v>0</v>
      </c>
      <c r="K42" s="828">
        <f t="shared" si="8"/>
        <v>0</v>
      </c>
      <c r="L42" s="794">
        <f t="shared" si="7"/>
        <v>0</v>
      </c>
      <c r="M42" s="237"/>
      <c r="N42" s="829"/>
      <c r="O42" s="829"/>
      <c r="P42" s="829"/>
      <c r="Q42" s="829"/>
      <c r="R42" s="829"/>
      <c r="S42" s="829"/>
      <c r="T42" s="829"/>
      <c r="U42" s="829"/>
    </row>
    <row r="43" spans="1:21" s="227" customFormat="1" ht="25.5" customHeight="1" x14ac:dyDescent="0.2">
      <c r="A43" s="806" t="s">
        <v>140</v>
      </c>
      <c r="B43" s="826"/>
      <c r="C43" s="826"/>
      <c r="D43" s="826"/>
      <c r="E43" s="826"/>
      <c r="F43" s="826"/>
      <c r="G43" s="826"/>
      <c r="H43" s="826"/>
      <c r="I43" s="826"/>
      <c r="J43" s="826"/>
      <c r="K43" s="826"/>
      <c r="L43" s="794">
        <f t="shared" si="7"/>
        <v>0</v>
      </c>
      <c r="M43" s="215"/>
      <c r="N43" s="827"/>
      <c r="O43" s="827"/>
      <c r="P43" s="827"/>
      <c r="Q43" s="827"/>
      <c r="R43" s="827"/>
      <c r="S43" s="827"/>
      <c r="T43" s="827"/>
      <c r="U43" s="827"/>
    </row>
    <row r="44" spans="1:21" s="227" customFormat="1" ht="25.5" customHeight="1" x14ac:dyDescent="0.2">
      <c r="A44" s="806" t="s">
        <v>141</v>
      </c>
      <c r="B44" s="826"/>
      <c r="C44" s="826"/>
      <c r="D44" s="826"/>
      <c r="E44" s="826"/>
      <c r="F44" s="826"/>
      <c r="G44" s="826"/>
      <c r="H44" s="826"/>
      <c r="I44" s="826"/>
      <c r="J44" s="826"/>
      <c r="K44" s="826"/>
      <c r="L44" s="794">
        <f t="shared" si="7"/>
        <v>0</v>
      </c>
      <c r="M44" s="215"/>
      <c r="N44" s="827"/>
      <c r="O44" s="827"/>
      <c r="P44" s="827"/>
      <c r="Q44" s="827"/>
      <c r="R44" s="827"/>
      <c r="S44" s="827"/>
      <c r="T44" s="827"/>
      <c r="U44" s="827"/>
    </row>
    <row r="45" spans="1:21" s="238" customFormat="1" ht="25.5" customHeight="1" x14ac:dyDescent="0.2">
      <c r="A45" s="807" t="s">
        <v>142</v>
      </c>
      <c r="B45" s="828">
        <f>SUM(B43:B44)</f>
        <v>0</v>
      </c>
      <c r="C45" s="828">
        <f t="shared" ref="C45:K45" si="9">SUM(C43:C44)</f>
        <v>0</v>
      </c>
      <c r="D45" s="828">
        <f t="shared" si="9"/>
        <v>0</v>
      </c>
      <c r="E45" s="828">
        <f t="shared" si="9"/>
        <v>0</v>
      </c>
      <c r="F45" s="828">
        <f t="shared" si="9"/>
        <v>0</v>
      </c>
      <c r="G45" s="828">
        <f t="shared" si="9"/>
        <v>0</v>
      </c>
      <c r="H45" s="828">
        <f t="shared" si="9"/>
        <v>0</v>
      </c>
      <c r="I45" s="828">
        <f t="shared" si="9"/>
        <v>0</v>
      </c>
      <c r="J45" s="828">
        <f t="shared" si="9"/>
        <v>0</v>
      </c>
      <c r="K45" s="828">
        <f t="shared" si="9"/>
        <v>0</v>
      </c>
      <c r="L45" s="794">
        <f t="shared" si="7"/>
        <v>0</v>
      </c>
      <c r="M45" s="237"/>
      <c r="N45" s="829"/>
      <c r="O45" s="829"/>
      <c r="P45" s="829"/>
      <c r="Q45" s="829"/>
      <c r="R45" s="829"/>
      <c r="S45" s="829"/>
      <c r="T45" s="829"/>
      <c r="U45" s="829"/>
    </row>
    <row r="46" spans="1:21" s="228" customFormat="1" ht="38.25" x14ac:dyDescent="0.2">
      <c r="A46" s="810" t="s">
        <v>122</v>
      </c>
      <c r="B46" s="830">
        <f>B42+B45</f>
        <v>0</v>
      </c>
      <c r="C46" s="830">
        <f t="shared" ref="C46:J46" si="10">C42+C45</f>
        <v>0</v>
      </c>
      <c r="D46" s="830">
        <f t="shared" si="10"/>
        <v>0</v>
      </c>
      <c r="E46" s="830">
        <f t="shared" si="10"/>
        <v>0</v>
      </c>
      <c r="F46" s="830">
        <f t="shared" si="10"/>
        <v>0</v>
      </c>
      <c r="G46" s="830">
        <f t="shared" si="10"/>
        <v>0</v>
      </c>
      <c r="H46" s="830">
        <f t="shared" si="10"/>
        <v>0</v>
      </c>
      <c r="I46" s="830">
        <f t="shared" si="10"/>
        <v>0</v>
      </c>
      <c r="J46" s="830">
        <f t="shared" si="10"/>
        <v>0</v>
      </c>
      <c r="K46" s="830">
        <f>K42+K45</f>
        <v>0</v>
      </c>
      <c r="L46" s="831">
        <f>SUM(B46:K46)</f>
        <v>0</v>
      </c>
      <c r="M46" s="215"/>
      <c r="N46" s="819"/>
      <c r="O46" s="819"/>
      <c r="P46" s="819"/>
      <c r="Q46" s="819"/>
      <c r="R46" s="819"/>
      <c r="S46" s="819"/>
      <c r="T46" s="819"/>
      <c r="U46" s="819"/>
    </row>
    <row r="47" spans="1:21" ht="15" x14ac:dyDescent="0.2">
      <c r="A47" s="183" t="s">
        <v>66</v>
      </c>
      <c r="B47" s="490"/>
      <c r="C47" s="490"/>
      <c r="D47" s="490"/>
      <c r="E47" s="490"/>
      <c r="F47" s="490"/>
      <c r="G47" s="490"/>
      <c r="H47" s="488"/>
      <c r="I47" s="488"/>
      <c r="J47" s="490"/>
      <c r="K47" s="488"/>
      <c r="L47" s="491">
        <f>SUM(B47:K47)</f>
        <v>0</v>
      </c>
      <c r="M47" s="215"/>
    </row>
    <row r="48" spans="1:21" ht="15" x14ac:dyDescent="0.2">
      <c r="A48" s="183" t="s">
        <v>67</v>
      </c>
      <c r="B48" s="490"/>
      <c r="C48" s="490"/>
      <c r="D48" s="490"/>
      <c r="E48" s="490"/>
      <c r="F48" s="490"/>
      <c r="G48" s="490"/>
      <c r="H48" s="488"/>
      <c r="I48" s="488"/>
      <c r="J48" s="490"/>
      <c r="K48" s="488"/>
      <c r="L48" s="491">
        <f>SUM(B48:K48)</f>
        <v>0</v>
      </c>
      <c r="M48" s="215"/>
    </row>
    <row r="49" spans="1:12" x14ac:dyDescent="0.2">
      <c r="A49" s="186" t="s">
        <v>68</v>
      </c>
      <c r="B49" s="489">
        <f>SUM(B46:B48)</f>
        <v>0</v>
      </c>
      <c r="C49" s="489">
        <f t="shared" ref="C49:K49" si="11">SUM(C46:C48)</f>
        <v>0</v>
      </c>
      <c r="D49" s="489">
        <f t="shared" si="11"/>
        <v>0</v>
      </c>
      <c r="E49" s="489">
        <f t="shared" si="11"/>
        <v>0</v>
      </c>
      <c r="F49" s="489">
        <f t="shared" si="11"/>
        <v>0</v>
      </c>
      <c r="G49" s="489">
        <f t="shared" si="11"/>
        <v>0</v>
      </c>
      <c r="H49" s="489">
        <f t="shared" si="11"/>
        <v>0</v>
      </c>
      <c r="I49" s="489">
        <f t="shared" si="11"/>
        <v>0</v>
      </c>
      <c r="J49" s="489">
        <f>SUM(J46:J48)</f>
        <v>0</v>
      </c>
      <c r="K49" s="489">
        <f t="shared" si="11"/>
        <v>0</v>
      </c>
      <c r="L49" s="489">
        <f>SUM(B49:K49)</f>
        <v>0</v>
      </c>
    </row>
    <row r="50" spans="1:12" ht="4.5" customHeight="1" x14ac:dyDescent="0.2">
      <c r="A50" s="184"/>
      <c r="B50" s="243"/>
      <c r="C50" s="192"/>
      <c r="D50" s="192"/>
      <c r="E50" s="192"/>
      <c r="F50" s="192"/>
      <c r="G50" s="192"/>
      <c r="H50" s="192"/>
      <c r="I50" s="188"/>
      <c r="J50" s="243"/>
      <c r="K50" s="188"/>
      <c r="L50" s="193"/>
    </row>
    <row r="51" spans="1:12" x14ac:dyDescent="0.2">
      <c r="A51" s="194" t="s">
        <v>117</v>
      </c>
      <c r="B51" s="195"/>
      <c r="C51" s="196"/>
      <c r="D51" s="196"/>
      <c r="E51" s="196"/>
      <c r="F51" s="196"/>
      <c r="G51" s="196"/>
      <c r="H51" s="196"/>
      <c r="I51" s="196"/>
      <c r="J51" s="196"/>
      <c r="K51" s="196"/>
      <c r="L51" s="197">
        <f>SUM(C51:K51)</f>
        <v>0</v>
      </c>
    </row>
    <row r="52" spans="1:12" ht="4.5" customHeight="1" x14ac:dyDescent="0.2">
      <c r="A52" s="184"/>
      <c r="B52" s="184"/>
      <c r="C52" s="184"/>
      <c r="D52" s="192"/>
      <c r="E52" s="192"/>
      <c r="F52" s="192"/>
      <c r="G52" s="192"/>
      <c r="H52" s="192"/>
      <c r="I52" s="192"/>
      <c r="J52" s="188"/>
      <c r="K52" s="188"/>
      <c r="L52" s="193"/>
    </row>
    <row r="53" spans="1:12" x14ac:dyDescent="0.2">
      <c r="A53" s="198" t="s">
        <v>70</v>
      </c>
      <c r="B53" s="199"/>
      <c r="C53" s="199"/>
      <c r="D53" s="200"/>
      <c r="E53" s="200"/>
      <c r="F53" s="200"/>
      <c r="G53" s="200"/>
      <c r="H53" s="200"/>
      <c r="I53" s="201"/>
      <c r="J53" s="201"/>
      <c r="K53" s="201"/>
      <c r="L53" s="201">
        <f>SUM(C53:K53)</f>
        <v>0</v>
      </c>
    </row>
  </sheetData>
  <phoneticPr fontId="0" type="noConversion"/>
  <printOptions horizontalCentered="1" verticalCentered="1"/>
  <pageMargins left="0" right="0" top="0" bottom="0" header="0" footer="0"/>
  <pageSetup paperSize="8" scale="68" orientation="landscape" r:id="rId1"/>
  <headerFooter alignWithMargins="0">
    <oddHeader>&amp;CIGAENR cartographie Université de Lorraine&amp;R&amp;"Arial,Gras"&amp;8&amp;A</oddHeader>
    <oddFooter>&amp;RUL / DAPEQ / le 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0">
    <tabColor theme="9"/>
    <pageSetUpPr fitToPage="1"/>
  </sheetPr>
  <dimension ref="A1:I53"/>
  <sheetViews>
    <sheetView topLeftCell="A28" workbookViewId="0">
      <selection activeCell="D45" sqref="D45"/>
    </sheetView>
  </sheetViews>
  <sheetFormatPr baseColWidth="10" defaultColWidth="11.42578125" defaultRowHeight="12.75" x14ac:dyDescent="0.2"/>
  <cols>
    <col min="1" max="1" width="47.42578125" style="185" customWidth="1"/>
    <col min="2" max="6" width="16.7109375" style="185" customWidth="1"/>
    <col min="7" max="7" width="16.7109375" style="307" customWidth="1"/>
    <col min="8" max="13" width="24.42578125" style="185" customWidth="1"/>
    <col min="14" max="16384" width="11.42578125" style="185"/>
  </cols>
  <sheetData>
    <row r="1" spans="1:7" s="211" customFormat="1" ht="63" x14ac:dyDescent="0.25">
      <c r="A1" s="210" t="s">
        <v>336</v>
      </c>
      <c r="B1" s="210"/>
      <c r="C1" s="210"/>
      <c r="D1" s="210"/>
      <c r="E1" s="210"/>
      <c r="F1" s="292" t="s">
        <v>338</v>
      </c>
      <c r="G1" s="210" t="s">
        <v>337</v>
      </c>
    </row>
    <row r="2" spans="1:7" s="176" customFormat="1" ht="15.75" x14ac:dyDescent="0.2">
      <c r="A2" s="865" t="s">
        <v>49</v>
      </c>
      <c r="B2" s="822"/>
      <c r="C2" s="822"/>
      <c r="D2" s="822"/>
      <c r="E2" s="822"/>
      <c r="F2" s="822"/>
      <c r="G2" s="300"/>
    </row>
    <row r="3" spans="1:7" s="176" customFormat="1" ht="15.75" x14ac:dyDescent="0.2">
      <c r="A3" s="865" t="s">
        <v>50</v>
      </c>
      <c r="B3" s="177"/>
      <c r="C3" s="177"/>
      <c r="D3" s="177"/>
      <c r="E3" s="177"/>
      <c r="F3" s="177"/>
      <c r="G3" s="236"/>
    </row>
    <row r="4" spans="1:7" s="176" customFormat="1" ht="15.75" x14ac:dyDescent="0.2">
      <c r="A4" s="865" t="s">
        <v>330</v>
      </c>
      <c r="B4" s="173"/>
      <c r="C4" s="832"/>
      <c r="D4" s="832"/>
      <c r="E4" s="832"/>
      <c r="F4" s="832"/>
      <c r="G4" s="300"/>
    </row>
    <row r="5" spans="1:7" s="182" customFormat="1" ht="4.5" customHeight="1" x14ac:dyDescent="0.2">
      <c r="A5" s="212"/>
      <c r="B5" s="212"/>
      <c r="C5" s="213"/>
      <c r="D5" s="212"/>
      <c r="E5" s="213"/>
      <c r="F5" s="213"/>
      <c r="G5" s="301"/>
    </row>
    <row r="6" spans="1:7" s="296" customFormat="1" x14ac:dyDescent="0.2">
      <c r="A6" s="325" t="s">
        <v>155</v>
      </c>
      <c r="B6" s="794"/>
      <c r="C6" s="794"/>
      <c r="D6" s="794"/>
      <c r="E6" s="794"/>
      <c r="F6" s="794"/>
      <c r="G6" s="795">
        <f>SUM(B6:F6)</f>
        <v>0</v>
      </c>
    </row>
    <row r="7" spans="1:7" s="296" customFormat="1" x14ac:dyDescent="0.2">
      <c r="A7" s="325" t="s">
        <v>156</v>
      </c>
      <c r="B7" s="794"/>
      <c r="C7" s="794"/>
      <c r="D7" s="794"/>
      <c r="E7" s="794"/>
      <c r="F7" s="794"/>
      <c r="G7" s="795">
        <f t="shared" ref="G7:G25" si="0">SUM(B7:F7)</f>
        <v>0</v>
      </c>
    </row>
    <row r="8" spans="1:7" s="296" customFormat="1" x14ac:dyDescent="0.2">
      <c r="A8" s="325" t="s">
        <v>157</v>
      </c>
      <c r="B8" s="794"/>
      <c r="C8" s="794"/>
      <c r="D8" s="794"/>
      <c r="E8" s="794"/>
      <c r="F8" s="794"/>
      <c r="G8" s="795">
        <f t="shared" si="0"/>
        <v>0</v>
      </c>
    </row>
    <row r="9" spans="1:7" s="296" customFormat="1" x14ac:dyDescent="0.2">
      <c r="A9" s="325" t="s">
        <v>158</v>
      </c>
      <c r="B9" s="794"/>
      <c r="C9" s="794"/>
      <c r="D9" s="794"/>
      <c r="E9" s="794"/>
      <c r="F9" s="794"/>
      <c r="G9" s="795">
        <f t="shared" si="0"/>
        <v>0</v>
      </c>
    </row>
    <row r="10" spans="1:7" s="296" customFormat="1" x14ac:dyDescent="0.2">
      <c r="A10" s="325" t="s">
        <v>159</v>
      </c>
      <c r="B10" s="794"/>
      <c r="C10" s="794"/>
      <c r="D10" s="794"/>
      <c r="E10" s="794"/>
      <c r="F10" s="794"/>
      <c r="G10" s="795">
        <f t="shared" si="0"/>
        <v>0</v>
      </c>
    </row>
    <row r="11" spans="1:7" s="296" customFormat="1" x14ac:dyDescent="0.2">
      <c r="A11" s="325" t="s">
        <v>163</v>
      </c>
      <c r="B11" s="794"/>
      <c r="C11" s="794"/>
      <c r="D11" s="794"/>
      <c r="E11" s="794"/>
      <c r="F11" s="794"/>
      <c r="G11" s="795">
        <f t="shared" si="0"/>
        <v>0</v>
      </c>
    </row>
    <row r="12" spans="1:7" s="296" customFormat="1" x14ac:dyDescent="0.2">
      <c r="A12" s="325" t="s">
        <v>36</v>
      </c>
      <c r="B12" s="794"/>
      <c r="C12" s="794"/>
      <c r="D12" s="794"/>
      <c r="E12" s="794"/>
      <c r="F12" s="794"/>
      <c r="G12" s="795">
        <f t="shared" si="0"/>
        <v>0</v>
      </c>
    </row>
    <row r="13" spans="1:7" s="296" customFormat="1" x14ac:dyDescent="0.2">
      <c r="A13" s="325" t="s">
        <v>37</v>
      </c>
      <c r="B13" s="794"/>
      <c r="C13" s="794"/>
      <c r="D13" s="794"/>
      <c r="E13" s="794"/>
      <c r="F13" s="794"/>
      <c r="G13" s="795">
        <f t="shared" si="0"/>
        <v>0</v>
      </c>
    </row>
    <row r="14" spans="1:7" s="296" customFormat="1" x14ac:dyDescent="0.2">
      <c r="A14" s="325"/>
      <c r="B14" s="794"/>
      <c r="C14" s="794"/>
      <c r="D14" s="794"/>
      <c r="E14" s="794"/>
      <c r="F14" s="794"/>
      <c r="G14" s="795">
        <f t="shared" si="0"/>
        <v>0</v>
      </c>
    </row>
    <row r="15" spans="1:7" s="296" customFormat="1" x14ac:dyDescent="0.2">
      <c r="A15" s="325"/>
      <c r="B15" s="794"/>
      <c r="C15" s="794"/>
      <c r="D15" s="794"/>
      <c r="E15" s="794"/>
      <c r="F15" s="794"/>
      <c r="G15" s="795">
        <f t="shared" si="0"/>
        <v>0</v>
      </c>
    </row>
    <row r="16" spans="1:7" s="296" customFormat="1" x14ac:dyDescent="0.2">
      <c r="A16" s="325" t="s">
        <v>160</v>
      </c>
      <c r="B16" s="794"/>
      <c r="C16" s="794"/>
      <c r="D16" s="794"/>
      <c r="E16" s="794"/>
      <c r="F16" s="794"/>
      <c r="G16" s="795">
        <f t="shared" si="0"/>
        <v>0</v>
      </c>
    </row>
    <row r="17" spans="1:9" s="296" customFormat="1" x14ac:dyDescent="0.2">
      <c r="A17" s="325" t="s">
        <v>161</v>
      </c>
      <c r="B17" s="794"/>
      <c r="C17" s="794"/>
      <c r="D17" s="794"/>
      <c r="E17" s="794"/>
      <c r="F17" s="794"/>
      <c r="G17" s="795">
        <f t="shared" si="0"/>
        <v>0</v>
      </c>
    </row>
    <row r="18" spans="1:9" s="215" customFormat="1" ht="31.5" customHeight="1" x14ac:dyDescent="0.2">
      <c r="A18" s="796" t="s">
        <v>71</v>
      </c>
      <c r="B18" s="815">
        <f t="shared" ref="B18:G18" si="1">SUM(B6:B17)</f>
        <v>0</v>
      </c>
      <c r="C18" s="815">
        <f t="shared" si="1"/>
        <v>0</v>
      </c>
      <c r="D18" s="815">
        <f t="shared" si="1"/>
        <v>0</v>
      </c>
      <c r="E18" s="815">
        <f t="shared" si="1"/>
        <v>0</v>
      </c>
      <c r="F18" s="815">
        <f t="shared" si="1"/>
        <v>0</v>
      </c>
      <c r="G18" s="815">
        <f t="shared" si="1"/>
        <v>0</v>
      </c>
    </row>
    <row r="19" spans="1:9" s="297" customFormat="1" ht="25.5" x14ac:dyDescent="0.2">
      <c r="A19" s="325" t="s">
        <v>52</v>
      </c>
      <c r="B19" s="799"/>
      <c r="C19" s="799"/>
      <c r="D19" s="799"/>
      <c r="E19" s="799"/>
      <c r="F19" s="799"/>
      <c r="G19" s="795">
        <f t="shared" si="0"/>
        <v>0</v>
      </c>
    </row>
    <row r="20" spans="1:9" s="297" customFormat="1" ht="25.5" x14ac:dyDescent="0.2">
      <c r="A20" s="325" t="s">
        <v>53</v>
      </c>
      <c r="B20" s="799"/>
      <c r="C20" s="799"/>
      <c r="D20" s="799"/>
      <c r="E20" s="799"/>
      <c r="F20" s="799"/>
      <c r="G20" s="795">
        <f t="shared" si="0"/>
        <v>0</v>
      </c>
    </row>
    <row r="21" spans="1:9" s="297" customFormat="1" ht="25.5" x14ac:dyDescent="0.2">
      <c r="A21" s="325" t="s">
        <v>54</v>
      </c>
      <c r="B21" s="799"/>
      <c r="C21" s="799"/>
      <c r="D21" s="799"/>
      <c r="E21" s="799"/>
      <c r="F21" s="799"/>
      <c r="G21" s="795">
        <f t="shared" si="0"/>
        <v>0</v>
      </c>
    </row>
    <row r="22" spans="1:9" s="217" customFormat="1" x14ac:dyDescent="0.2">
      <c r="A22" s="881" t="s">
        <v>39</v>
      </c>
      <c r="B22" s="801">
        <f>SUM(B19:B21)</f>
        <v>0</v>
      </c>
      <c r="C22" s="801">
        <f>SUM(C19:C21)</f>
        <v>0</v>
      </c>
      <c r="D22" s="801">
        <f>SUM(D19:D21)</f>
        <v>0</v>
      </c>
      <c r="E22" s="801">
        <f>SUM(E19:E21)</f>
        <v>0</v>
      </c>
      <c r="F22" s="801">
        <f>SUM(F19:F21)</f>
        <v>0</v>
      </c>
      <c r="G22" s="802">
        <f t="shared" ref="G22:G27" si="2">SUM(B22:F22)</f>
        <v>0</v>
      </c>
    </row>
    <row r="23" spans="1:9" s="297" customFormat="1" ht="25.5" x14ac:dyDescent="0.2">
      <c r="A23" s="325" t="s">
        <v>55</v>
      </c>
      <c r="B23" s="799"/>
      <c r="C23" s="799"/>
      <c r="D23" s="799"/>
      <c r="E23" s="799"/>
      <c r="F23" s="799"/>
      <c r="G23" s="795">
        <f t="shared" si="0"/>
        <v>0</v>
      </c>
    </row>
    <row r="24" spans="1:9" s="297" customFormat="1" ht="25.5" x14ac:dyDescent="0.2">
      <c r="A24" s="325" t="s">
        <v>56</v>
      </c>
      <c r="B24" s="799"/>
      <c r="C24" s="799"/>
      <c r="D24" s="799"/>
      <c r="E24" s="799"/>
      <c r="F24" s="799"/>
      <c r="G24" s="795">
        <f t="shared" si="0"/>
        <v>0</v>
      </c>
    </row>
    <row r="25" spans="1:9" s="297" customFormat="1" ht="25.5" x14ac:dyDescent="0.2">
      <c r="A25" s="325" t="s">
        <v>57</v>
      </c>
      <c r="B25" s="799"/>
      <c r="C25" s="799"/>
      <c r="D25" s="799"/>
      <c r="E25" s="799"/>
      <c r="F25" s="799"/>
      <c r="G25" s="795">
        <f t="shared" si="0"/>
        <v>0</v>
      </c>
    </row>
    <row r="26" spans="1:9" s="217" customFormat="1" x14ac:dyDescent="0.2">
      <c r="A26" s="881" t="s">
        <v>40</v>
      </c>
      <c r="B26" s="801">
        <f>SUM(B23:B25)</f>
        <v>0</v>
      </c>
      <c r="C26" s="801">
        <f>SUM(C23:C25)</f>
        <v>0</v>
      </c>
      <c r="D26" s="801">
        <f>SUM(D23:D25)</f>
        <v>0</v>
      </c>
      <c r="E26" s="801">
        <f>SUM(E23:E25)</f>
        <v>0</v>
      </c>
      <c r="F26" s="801">
        <f>SUM(F23:F25)</f>
        <v>0</v>
      </c>
      <c r="G26" s="802">
        <f t="shared" si="2"/>
        <v>0</v>
      </c>
    </row>
    <row r="27" spans="1:9" s="215" customFormat="1" ht="31.5" x14ac:dyDescent="0.2">
      <c r="A27" s="796" t="s">
        <v>58</v>
      </c>
      <c r="B27" s="815">
        <f>B22+B26</f>
        <v>0</v>
      </c>
      <c r="C27" s="815">
        <f>C22+C26</f>
        <v>0</v>
      </c>
      <c r="D27" s="815">
        <f>D22+D26</f>
        <v>0</v>
      </c>
      <c r="E27" s="815">
        <f>E22+E26</f>
        <v>0</v>
      </c>
      <c r="F27" s="815">
        <f>F22+F26</f>
        <v>0</v>
      </c>
      <c r="G27" s="816">
        <f t="shared" si="2"/>
        <v>0</v>
      </c>
    </row>
    <row r="28" spans="1:9" ht="6" customHeight="1" x14ac:dyDescent="0.2">
      <c r="A28" s="187"/>
      <c r="B28" s="187"/>
      <c r="C28" s="188"/>
      <c r="D28" s="187"/>
      <c r="E28" s="188"/>
      <c r="F28" s="188"/>
      <c r="G28" s="302"/>
      <c r="H28" s="215"/>
      <c r="I28" s="215"/>
    </row>
    <row r="29" spans="1:9" ht="12.75" customHeight="1" x14ac:dyDescent="0.2">
      <c r="A29" s="183" t="s">
        <v>59</v>
      </c>
      <c r="B29" s="923"/>
      <c r="C29" s="924"/>
      <c r="D29" s="923"/>
      <c r="E29" s="924"/>
      <c r="F29" s="924"/>
      <c r="G29" s="908">
        <f>SUM(B29:F29)</f>
        <v>0</v>
      </c>
      <c r="H29" s="215"/>
      <c r="I29" s="215"/>
    </row>
    <row r="30" spans="1:9" ht="12.75" customHeight="1" x14ac:dyDescent="0.2">
      <c r="A30" s="183" t="s">
        <v>60</v>
      </c>
      <c r="B30" s="923"/>
      <c r="C30" s="924"/>
      <c r="D30" s="923"/>
      <c r="E30" s="924"/>
      <c r="F30" s="924"/>
      <c r="G30" s="908">
        <f>SUM(B30:F30)</f>
        <v>0</v>
      </c>
    </row>
    <row r="31" spans="1:9" ht="12.75" customHeight="1" x14ac:dyDescent="0.2">
      <c r="A31" s="186" t="s">
        <v>61</v>
      </c>
      <c r="B31" s="909">
        <f t="shared" ref="B31:G31" si="3">SUM(B29:B30)</f>
        <v>0</v>
      </c>
      <c r="C31" s="909">
        <f t="shared" si="3"/>
        <v>0</v>
      </c>
      <c r="D31" s="909">
        <f t="shared" si="3"/>
        <v>0</v>
      </c>
      <c r="E31" s="909">
        <f t="shared" si="3"/>
        <v>0</v>
      </c>
      <c r="F31" s="909">
        <f t="shared" si="3"/>
        <v>0</v>
      </c>
      <c r="G31" s="909">
        <f t="shared" si="3"/>
        <v>0</v>
      </c>
    </row>
    <row r="32" spans="1:9" ht="3.75" customHeight="1" x14ac:dyDescent="0.2">
      <c r="A32" s="191"/>
      <c r="B32" s="932"/>
      <c r="C32" s="926"/>
      <c r="D32" s="925"/>
      <c r="E32" s="926"/>
      <c r="F32" s="926"/>
      <c r="G32" s="910"/>
    </row>
    <row r="33" spans="1:8" x14ac:dyDescent="0.2">
      <c r="A33" s="183" t="s">
        <v>6</v>
      </c>
      <c r="B33" s="927"/>
      <c r="C33" s="928"/>
      <c r="D33" s="927"/>
      <c r="E33" s="928"/>
      <c r="F33" s="928"/>
      <c r="G33" s="908">
        <f>SUM(B33:F33)</f>
        <v>0</v>
      </c>
    </row>
    <row r="34" spans="1:8" x14ac:dyDescent="0.2">
      <c r="A34" s="183" t="s">
        <v>62</v>
      </c>
      <c r="B34" s="927"/>
      <c r="C34" s="928"/>
      <c r="D34" s="927"/>
      <c r="E34" s="928"/>
      <c r="F34" s="928"/>
      <c r="G34" s="908">
        <f>SUM(B34:F34)</f>
        <v>0</v>
      </c>
    </row>
    <row r="35" spans="1:8" x14ac:dyDescent="0.2">
      <c r="A35" s="183" t="s">
        <v>63</v>
      </c>
      <c r="B35" s="923"/>
      <c r="C35" s="928"/>
      <c r="D35" s="927"/>
      <c r="E35" s="928"/>
      <c r="F35" s="928"/>
      <c r="G35" s="908">
        <f>SUM(B35:F35)</f>
        <v>0</v>
      </c>
    </row>
    <row r="36" spans="1:8" x14ac:dyDescent="0.2">
      <c r="A36" s="186" t="s">
        <v>64</v>
      </c>
      <c r="B36" s="930">
        <f t="shared" ref="B36:G36" si="4">SUM(B33:B35)</f>
        <v>0</v>
      </c>
      <c r="C36" s="930">
        <f>SUM(C33:C35)</f>
        <v>0</v>
      </c>
      <c r="D36" s="930">
        <f t="shared" si="4"/>
        <v>0</v>
      </c>
      <c r="E36" s="930">
        <f>SUM(E33:E35)</f>
        <v>0</v>
      </c>
      <c r="F36" s="930">
        <f t="shared" si="4"/>
        <v>0</v>
      </c>
      <c r="G36" s="909">
        <f t="shared" si="4"/>
        <v>0</v>
      </c>
    </row>
    <row r="37" spans="1:8" ht="4.5" customHeight="1" x14ac:dyDescent="0.2">
      <c r="A37" s="183"/>
      <c r="B37" s="929"/>
      <c r="C37" s="928"/>
      <c r="D37" s="929"/>
      <c r="E37" s="928"/>
      <c r="F37" s="928"/>
      <c r="G37" s="911"/>
    </row>
    <row r="38" spans="1:8" ht="12.75" customHeight="1" x14ac:dyDescent="0.2">
      <c r="A38" s="186" t="s">
        <v>65</v>
      </c>
      <c r="B38" s="930"/>
      <c r="C38" s="930"/>
      <c r="D38" s="930"/>
      <c r="E38" s="930"/>
      <c r="F38" s="930"/>
      <c r="G38" s="909">
        <f>SUM(B38:F38)</f>
        <v>0</v>
      </c>
    </row>
    <row r="39" spans="1:8" ht="3" customHeight="1" x14ac:dyDescent="0.2">
      <c r="A39" s="183"/>
      <c r="B39" s="224"/>
      <c r="C39" s="225"/>
      <c r="D39" s="184"/>
      <c r="E39" s="225"/>
      <c r="F39" s="225"/>
      <c r="G39" s="303"/>
    </row>
    <row r="40" spans="1:8" s="298" customFormat="1" ht="15" x14ac:dyDescent="0.2">
      <c r="A40" s="806" t="s">
        <v>109</v>
      </c>
      <c r="B40" s="804"/>
      <c r="C40" s="804"/>
      <c r="D40" s="804"/>
      <c r="E40" s="804"/>
      <c r="F40" s="804"/>
      <c r="G40" s="795">
        <f t="shared" ref="G40:G46" si="5">SUM(B40:F40)</f>
        <v>0</v>
      </c>
      <c r="H40" s="215"/>
    </row>
    <row r="41" spans="1:8" s="298" customFormat="1" ht="15" x14ac:dyDescent="0.2">
      <c r="A41" s="806" t="s">
        <v>138</v>
      </c>
      <c r="B41" s="804"/>
      <c r="C41" s="804"/>
      <c r="D41" s="804"/>
      <c r="E41" s="804"/>
      <c r="F41" s="804"/>
      <c r="G41" s="795">
        <f t="shared" si="5"/>
        <v>0</v>
      </c>
      <c r="H41" s="215"/>
    </row>
    <row r="42" spans="1:8" s="318" customFormat="1" ht="15" x14ac:dyDescent="0.2">
      <c r="A42" s="807" t="s">
        <v>139</v>
      </c>
      <c r="B42" s="808">
        <f>SUM(B40:B41)</f>
        <v>0</v>
      </c>
      <c r="C42" s="808">
        <f>SUM(C40:C41)</f>
        <v>0</v>
      </c>
      <c r="D42" s="808">
        <f>SUM(D40:D41)</f>
        <v>0</v>
      </c>
      <c r="E42" s="808">
        <f>SUM(E40:E41)</f>
        <v>0</v>
      </c>
      <c r="F42" s="808">
        <f>SUM(F40:F41)</f>
        <v>0</v>
      </c>
      <c r="G42" s="795">
        <f t="shared" si="5"/>
        <v>0</v>
      </c>
      <c r="H42" s="237"/>
    </row>
    <row r="43" spans="1:8" s="299" customFormat="1" ht="15" x14ac:dyDescent="0.2">
      <c r="A43" s="806" t="s">
        <v>140</v>
      </c>
      <c r="B43" s="809"/>
      <c r="C43" s="809"/>
      <c r="D43" s="809"/>
      <c r="E43" s="809"/>
      <c r="F43" s="809"/>
      <c r="G43" s="795">
        <f t="shared" si="5"/>
        <v>0</v>
      </c>
      <c r="H43" s="215"/>
    </row>
    <row r="44" spans="1:8" s="299" customFormat="1" ht="15" x14ac:dyDescent="0.2">
      <c r="A44" s="806" t="s">
        <v>141</v>
      </c>
      <c r="B44" s="809"/>
      <c r="C44" s="809"/>
      <c r="D44" s="809"/>
      <c r="E44" s="809"/>
      <c r="F44" s="809"/>
      <c r="G44" s="795">
        <f t="shared" si="5"/>
        <v>0</v>
      </c>
      <c r="H44" s="215"/>
    </row>
    <row r="45" spans="1:8" s="318" customFormat="1" ht="15" x14ac:dyDescent="0.2">
      <c r="A45" s="807" t="s">
        <v>142</v>
      </c>
      <c r="B45" s="808">
        <f>SUM(B43:B44)</f>
        <v>0</v>
      </c>
      <c r="C45" s="808">
        <f>SUM(C43:C44)</f>
        <v>0</v>
      </c>
      <c r="D45" s="808">
        <f>SUM(D43:D44)</f>
        <v>0</v>
      </c>
      <c r="E45" s="808">
        <f>SUM(E43:E44)</f>
        <v>0</v>
      </c>
      <c r="F45" s="808">
        <f>SUM(F43:F44)</f>
        <v>0</v>
      </c>
      <c r="G45" s="795">
        <f t="shared" si="5"/>
        <v>0</v>
      </c>
      <c r="H45" s="237"/>
    </row>
    <row r="46" spans="1:8" s="228" customFormat="1" ht="38.25" x14ac:dyDescent="0.2">
      <c r="A46" s="810" t="s">
        <v>122</v>
      </c>
      <c r="B46" s="811">
        <f>B42+B45</f>
        <v>0</v>
      </c>
      <c r="C46" s="811">
        <f>C42+C45</f>
        <v>0</v>
      </c>
      <c r="D46" s="811">
        <f>D42+D45</f>
        <v>0</v>
      </c>
      <c r="E46" s="811">
        <f>E42+E45</f>
        <v>0</v>
      </c>
      <c r="F46" s="811">
        <f>F42+F45</f>
        <v>0</v>
      </c>
      <c r="G46" s="795">
        <f t="shared" si="5"/>
        <v>0</v>
      </c>
      <c r="H46" s="215"/>
    </row>
    <row r="47" spans="1:8" x14ac:dyDescent="0.2">
      <c r="A47" s="183" t="s">
        <v>66</v>
      </c>
      <c r="B47" s="481"/>
      <c r="C47" s="481"/>
      <c r="D47" s="481"/>
      <c r="E47" s="481"/>
      <c r="F47" s="481"/>
      <c r="G47" s="483">
        <f>SUM(B47:F47)</f>
        <v>0</v>
      </c>
    </row>
    <row r="48" spans="1:8" x14ac:dyDescent="0.2">
      <c r="A48" s="183" t="s">
        <v>67</v>
      </c>
      <c r="B48" s="481"/>
      <c r="C48" s="481"/>
      <c r="D48" s="481"/>
      <c r="E48" s="481"/>
      <c r="F48" s="481"/>
      <c r="G48" s="483">
        <f>SUM(B48:F48)</f>
        <v>0</v>
      </c>
    </row>
    <row r="49" spans="1:7" x14ac:dyDescent="0.2">
      <c r="A49" s="186" t="s">
        <v>68</v>
      </c>
      <c r="B49" s="484">
        <f>SUM(B47:B48)</f>
        <v>0</v>
      </c>
      <c r="C49" s="484">
        <f>SUM(C47:C48)</f>
        <v>0</v>
      </c>
      <c r="D49" s="484">
        <f>SUM(D47:D48)</f>
        <v>0</v>
      </c>
      <c r="E49" s="484">
        <f>SUM(E47:E48)</f>
        <v>0</v>
      </c>
      <c r="F49" s="484">
        <f>SUM(F47:F48)</f>
        <v>0</v>
      </c>
      <c r="G49" s="485">
        <f>SUM(B49:F49)</f>
        <v>0</v>
      </c>
    </row>
    <row r="50" spans="1:7" ht="4.5" customHeight="1" x14ac:dyDescent="0.2">
      <c r="A50" s="184"/>
      <c r="B50" s="184"/>
      <c r="C50" s="192"/>
      <c r="D50" s="184"/>
      <c r="E50" s="192"/>
      <c r="F50" s="192"/>
      <c r="G50" s="305"/>
    </row>
    <row r="51" spans="1:7" ht="30.75" customHeight="1" x14ac:dyDescent="0.2">
      <c r="A51" s="194" t="s">
        <v>117</v>
      </c>
      <c r="B51" s="195"/>
      <c r="C51" s="196"/>
      <c r="D51" s="196"/>
      <c r="E51" s="196"/>
      <c r="F51" s="196"/>
      <c r="G51" s="197">
        <f>SUM(B51:F51)</f>
        <v>0</v>
      </c>
    </row>
    <row r="52" spans="1:7" ht="4.5" customHeight="1" x14ac:dyDescent="0.2">
      <c r="A52" s="184"/>
      <c r="B52" s="184"/>
      <c r="C52" s="192"/>
      <c r="D52" s="184"/>
      <c r="E52" s="192"/>
      <c r="F52" s="192"/>
      <c r="G52" s="305"/>
    </row>
    <row r="53" spans="1:7" x14ac:dyDescent="0.2">
      <c r="A53" s="198" t="s">
        <v>70</v>
      </c>
      <c r="B53" s="199"/>
      <c r="C53" s="200"/>
      <c r="D53" s="199"/>
      <c r="E53" s="200"/>
      <c r="F53" s="200"/>
      <c r="G53" s="306">
        <f>SUM(D53:F53)</f>
        <v>0</v>
      </c>
    </row>
  </sheetData>
  <phoneticPr fontId="0" type="noConversion"/>
  <printOptions horizontalCentered="1" verticalCentered="1"/>
  <pageMargins left="0" right="0" top="0" bottom="0" header="0" footer="0"/>
  <pageSetup paperSize="8" orientation="landscape" r:id="rId1"/>
  <headerFooter alignWithMargins="0">
    <oddHeader>&amp;CIGAENR cartographie Université de Lorraine&amp;R&amp;"Arial,Gras"&amp;8&amp;A</oddHeader>
    <oddFooter>&amp;RUL / DAPEQ / le &amp;D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9">
    <tabColor theme="9"/>
    <pageSetUpPr fitToPage="1"/>
  </sheetPr>
  <dimension ref="A1:O53"/>
  <sheetViews>
    <sheetView topLeftCell="A29" workbookViewId="0">
      <selection activeCell="D40" sqref="D40"/>
    </sheetView>
  </sheetViews>
  <sheetFormatPr baseColWidth="10" defaultColWidth="11.42578125" defaultRowHeight="12.75" x14ac:dyDescent="0.2"/>
  <cols>
    <col min="1" max="1" width="47.42578125" style="185" customWidth="1"/>
    <col min="2" max="10" width="16.7109375" style="185" customWidth="1"/>
    <col min="11" max="11" width="16.7109375" style="307" customWidth="1"/>
    <col min="12" max="12" width="2.7109375" style="185" customWidth="1"/>
    <col min="13" max="16" width="24.42578125" style="185" customWidth="1"/>
    <col min="17" max="16384" width="11.42578125" style="185"/>
  </cols>
  <sheetData>
    <row r="1" spans="1:12" s="211" customFormat="1" ht="60" x14ac:dyDescent="0.25">
      <c r="A1" s="210" t="s">
        <v>340</v>
      </c>
      <c r="B1" s="210"/>
      <c r="C1" s="210"/>
      <c r="D1" s="210"/>
      <c r="E1" s="210"/>
      <c r="F1" s="210"/>
      <c r="G1" s="210"/>
      <c r="H1" s="210"/>
      <c r="I1" s="210"/>
      <c r="J1" s="311" t="s">
        <v>341</v>
      </c>
      <c r="K1" s="210" t="s">
        <v>342</v>
      </c>
    </row>
    <row r="2" spans="1:12" s="176" customFormat="1" ht="15.75" x14ac:dyDescent="0.2">
      <c r="A2" s="865" t="s">
        <v>49</v>
      </c>
      <c r="B2" s="822"/>
      <c r="C2" s="822"/>
      <c r="D2" s="822"/>
      <c r="E2" s="822"/>
      <c r="F2" s="822"/>
      <c r="G2" s="822"/>
      <c r="H2" s="822"/>
      <c r="I2" s="822"/>
      <c r="J2" s="822"/>
      <c r="K2" s="300"/>
    </row>
    <row r="3" spans="1:12" s="176" customFormat="1" ht="15.75" x14ac:dyDescent="0.2">
      <c r="A3" s="865" t="s">
        <v>50</v>
      </c>
      <c r="B3" s="177"/>
      <c r="C3" s="177"/>
      <c r="D3" s="177"/>
      <c r="E3" s="177"/>
      <c r="F3" s="177"/>
      <c r="G3" s="177"/>
      <c r="H3" s="177"/>
      <c r="I3" s="177"/>
      <c r="J3" s="177"/>
      <c r="K3" s="236"/>
    </row>
    <row r="4" spans="1:12" s="176" customFormat="1" ht="15.75" x14ac:dyDescent="0.2">
      <c r="A4" s="865" t="s">
        <v>330</v>
      </c>
      <c r="B4" s="832"/>
      <c r="C4" s="832"/>
      <c r="D4" s="832"/>
      <c r="E4" s="832"/>
      <c r="F4" s="832"/>
      <c r="G4" s="832"/>
      <c r="H4" s="832"/>
      <c r="I4" s="832"/>
      <c r="J4" s="173"/>
      <c r="K4" s="300"/>
    </row>
    <row r="5" spans="1:12" s="182" customFormat="1" ht="4.5" customHeight="1" x14ac:dyDescent="0.2">
      <c r="A5" s="212"/>
      <c r="B5" s="213"/>
      <c r="C5" s="180"/>
      <c r="D5" s="212"/>
      <c r="E5" s="213"/>
      <c r="F5" s="213"/>
      <c r="G5" s="213"/>
      <c r="H5" s="213"/>
      <c r="I5" s="213"/>
      <c r="J5" s="212"/>
      <c r="K5" s="301"/>
    </row>
    <row r="6" spans="1:12" s="296" customFormat="1" x14ac:dyDescent="0.2">
      <c r="A6" s="325" t="s">
        <v>155</v>
      </c>
      <c r="B6" s="794"/>
      <c r="C6" s="794"/>
      <c r="D6" s="794"/>
      <c r="E6" s="794"/>
      <c r="F6" s="794"/>
      <c r="G6" s="794"/>
      <c r="H6" s="794"/>
      <c r="I6" s="794"/>
      <c r="J6" s="794"/>
      <c r="K6" s="795">
        <f>SUM(B6:J6)</f>
        <v>0</v>
      </c>
      <c r="L6" s="478"/>
    </row>
    <row r="7" spans="1:12" s="296" customFormat="1" x14ac:dyDescent="0.2">
      <c r="A7" s="325" t="s">
        <v>156</v>
      </c>
      <c r="B7" s="794"/>
      <c r="C7" s="794"/>
      <c r="D7" s="794"/>
      <c r="E7" s="794"/>
      <c r="F7" s="794"/>
      <c r="G7" s="794"/>
      <c r="H7" s="794"/>
      <c r="I7" s="794"/>
      <c r="J7" s="794"/>
      <c r="K7" s="795">
        <f t="shared" ref="K7:K25" si="0">SUM(B7:J7)</f>
        <v>0</v>
      </c>
      <c r="L7" s="478"/>
    </row>
    <row r="8" spans="1:12" s="296" customFormat="1" x14ac:dyDescent="0.2">
      <c r="A8" s="325" t="s">
        <v>157</v>
      </c>
      <c r="B8" s="794"/>
      <c r="C8" s="794"/>
      <c r="D8" s="794"/>
      <c r="E8" s="794"/>
      <c r="F8" s="794"/>
      <c r="G8" s="794"/>
      <c r="H8" s="794"/>
      <c r="I8" s="794"/>
      <c r="J8" s="794"/>
      <c r="K8" s="795">
        <f t="shared" si="0"/>
        <v>0</v>
      </c>
      <c r="L8" s="478"/>
    </row>
    <row r="9" spans="1:12" s="296" customFormat="1" x14ac:dyDescent="0.2">
      <c r="A9" s="325" t="s">
        <v>158</v>
      </c>
      <c r="B9" s="794"/>
      <c r="C9" s="794"/>
      <c r="D9" s="794"/>
      <c r="E9" s="794"/>
      <c r="F9" s="794"/>
      <c r="G9" s="794"/>
      <c r="H9" s="794"/>
      <c r="I9" s="794"/>
      <c r="J9" s="794"/>
      <c r="K9" s="795">
        <f t="shared" si="0"/>
        <v>0</v>
      </c>
      <c r="L9" s="478"/>
    </row>
    <row r="10" spans="1:12" s="296" customFormat="1" x14ac:dyDescent="0.2">
      <c r="A10" s="325" t="s">
        <v>159</v>
      </c>
      <c r="B10" s="794"/>
      <c r="C10" s="794"/>
      <c r="D10" s="794"/>
      <c r="E10" s="794"/>
      <c r="F10" s="794"/>
      <c r="G10" s="794"/>
      <c r="H10" s="794"/>
      <c r="I10" s="794"/>
      <c r="J10" s="794"/>
      <c r="K10" s="795">
        <f t="shared" si="0"/>
        <v>0</v>
      </c>
      <c r="L10" s="478"/>
    </row>
    <row r="11" spans="1:12" s="296" customFormat="1" x14ac:dyDescent="0.2">
      <c r="A11" s="325" t="s">
        <v>163</v>
      </c>
      <c r="B11" s="794"/>
      <c r="C11" s="794"/>
      <c r="D11" s="794"/>
      <c r="E11" s="794"/>
      <c r="F11" s="794"/>
      <c r="G11" s="794"/>
      <c r="H11" s="794"/>
      <c r="I11" s="794"/>
      <c r="J11" s="794"/>
      <c r="K11" s="795">
        <f t="shared" si="0"/>
        <v>0</v>
      </c>
      <c r="L11" s="478"/>
    </row>
    <row r="12" spans="1:12" s="296" customFormat="1" x14ac:dyDescent="0.2">
      <c r="A12" s="325" t="s">
        <v>36</v>
      </c>
      <c r="B12" s="794"/>
      <c r="C12" s="794"/>
      <c r="D12" s="794"/>
      <c r="E12" s="794"/>
      <c r="F12" s="794"/>
      <c r="G12" s="794"/>
      <c r="H12" s="794"/>
      <c r="I12" s="794"/>
      <c r="J12" s="794"/>
      <c r="K12" s="795">
        <f t="shared" si="0"/>
        <v>0</v>
      </c>
      <c r="L12" s="478"/>
    </row>
    <row r="13" spans="1:12" s="296" customFormat="1" x14ac:dyDescent="0.2">
      <c r="A13" s="325" t="s">
        <v>37</v>
      </c>
      <c r="B13" s="794"/>
      <c r="C13" s="794"/>
      <c r="D13" s="794"/>
      <c r="E13" s="794"/>
      <c r="F13" s="794"/>
      <c r="G13" s="794"/>
      <c r="H13" s="794"/>
      <c r="I13" s="794"/>
      <c r="J13" s="794"/>
      <c r="K13" s="795">
        <f t="shared" si="0"/>
        <v>0</v>
      </c>
      <c r="L13" s="478"/>
    </row>
    <row r="14" spans="1:12" s="296" customFormat="1" x14ac:dyDescent="0.2">
      <c r="A14" s="325"/>
      <c r="B14" s="794"/>
      <c r="C14" s="794"/>
      <c r="D14" s="794"/>
      <c r="E14" s="794"/>
      <c r="F14" s="794"/>
      <c r="G14" s="794"/>
      <c r="H14" s="794"/>
      <c r="I14" s="794"/>
      <c r="J14" s="794"/>
      <c r="K14" s="795">
        <f t="shared" si="0"/>
        <v>0</v>
      </c>
      <c r="L14" s="478"/>
    </row>
    <row r="15" spans="1:12" s="296" customFormat="1" x14ac:dyDescent="0.2">
      <c r="A15" s="325"/>
      <c r="B15" s="794"/>
      <c r="C15" s="794"/>
      <c r="D15" s="794"/>
      <c r="E15" s="794"/>
      <c r="F15" s="794"/>
      <c r="G15" s="794"/>
      <c r="H15" s="794"/>
      <c r="I15" s="794"/>
      <c r="J15" s="794"/>
      <c r="K15" s="795">
        <f t="shared" si="0"/>
        <v>0</v>
      </c>
      <c r="L15" s="478"/>
    </row>
    <row r="16" spans="1:12" s="296" customFormat="1" x14ac:dyDescent="0.2">
      <c r="A16" s="325" t="s">
        <v>160</v>
      </c>
      <c r="B16" s="794"/>
      <c r="C16" s="794"/>
      <c r="D16" s="794"/>
      <c r="E16" s="794"/>
      <c r="F16" s="794"/>
      <c r="G16" s="794"/>
      <c r="H16" s="794"/>
      <c r="I16" s="794"/>
      <c r="J16" s="794"/>
      <c r="K16" s="795">
        <f t="shared" si="0"/>
        <v>0</v>
      </c>
      <c r="L16" s="478"/>
    </row>
    <row r="17" spans="1:12" s="296" customFormat="1" x14ac:dyDescent="0.2">
      <c r="A17" s="325" t="s">
        <v>161</v>
      </c>
      <c r="B17" s="794"/>
      <c r="C17" s="794"/>
      <c r="D17" s="794"/>
      <c r="E17" s="794"/>
      <c r="F17" s="794"/>
      <c r="G17" s="794"/>
      <c r="H17" s="794"/>
      <c r="I17" s="794"/>
      <c r="J17" s="794"/>
      <c r="K17" s="795">
        <f t="shared" si="0"/>
        <v>0</v>
      </c>
      <c r="L17" s="478"/>
    </row>
    <row r="18" spans="1:12" s="215" customFormat="1" ht="31.5" customHeight="1" x14ac:dyDescent="0.2">
      <c r="A18" s="796" t="s">
        <v>71</v>
      </c>
      <c r="B18" s="815">
        <f>SUM(B6:B17)</f>
        <v>0</v>
      </c>
      <c r="C18" s="815">
        <f t="shared" ref="C18:K18" si="1">SUM(C6:C17)</f>
        <v>0</v>
      </c>
      <c r="D18" s="815">
        <f t="shared" si="1"/>
        <v>0</v>
      </c>
      <c r="E18" s="815">
        <f t="shared" si="1"/>
        <v>0</v>
      </c>
      <c r="F18" s="815">
        <f t="shared" si="1"/>
        <v>0</v>
      </c>
      <c r="G18" s="815">
        <f t="shared" si="1"/>
        <v>0</v>
      </c>
      <c r="H18" s="815">
        <f t="shared" si="1"/>
        <v>0</v>
      </c>
      <c r="I18" s="815">
        <f t="shared" si="1"/>
        <v>0</v>
      </c>
      <c r="J18" s="815">
        <f t="shared" si="1"/>
        <v>0</v>
      </c>
      <c r="K18" s="815">
        <f t="shared" si="1"/>
        <v>0</v>
      </c>
      <c r="L18" s="487"/>
    </row>
    <row r="19" spans="1:12" s="297" customFormat="1" ht="25.5" x14ac:dyDescent="0.2">
      <c r="A19" s="325" t="s">
        <v>52</v>
      </c>
      <c r="B19" s="799"/>
      <c r="C19" s="799"/>
      <c r="D19" s="799"/>
      <c r="E19" s="799"/>
      <c r="F19" s="799"/>
      <c r="G19" s="799"/>
      <c r="H19" s="799"/>
      <c r="I19" s="799"/>
      <c r="J19" s="799"/>
      <c r="K19" s="795">
        <f t="shared" si="0"/>
        <v>0</v>
      </c>
      <c r="L19" s="476"/>
    </row>
    <row r="20" spans="1:12" s="297" customFormat="1" ht="25.5" x14ac:dyDescent="0.2">
      <c r="A20" s="325" t="s">
        <v>53</v>
      </c>
      <c r="B20" s="799"/>
      <c r="C20" s="799"/>
      <c r="D20" s="799"/>
      <c r="E20" s="799"/>
      <c r="F20" s="799"/>
      <c r="G20" s="799"/>
      <c r="H20" s="799"/>
      <c r="I20" s="799"/>
      <c r="J20" s="799"/>
      <c r="K20" s="795">
        <f t="shared" si="0"/>
        <v>0</v>
      </c>
      <c r="L20" s="476"/>
    </row>
    <row r="21" spans="1:12" s="297" customFormat="1" ht="25.5" x14ac:dyDescent="0.2">
      <c r="A21" s="325" t="s">
        <v>54</v>
      </c>
      <c r="B21" s="799"/>
      <c r="C21" s="799"/>
      <c r="D21" s="799"/>
      <c r="E21" s="799"/>
      <c r="F21" s="799"/>
      <c r="G21" s="799"/>
      <c r="H21" s="799"/>
      <c r="I21" s="799"/>
      <c r="J21" s="799"/>
      <c r="K21" s="795">
        <f t="shared" si="0"/>
        <v>0</v>
      </c>
      <c r="L21" s="476"/>
    </row>
    <row r="22" spans="1:12" s="217" customFormat="1" x14ac:dyDescent="0.2">
      <c r="A22" s="881" t="s">
        <v>39</v>
      </c>
      <c r="B22" s="801">
        <f t="shared" ref="B22:J22" si="2">SUM(B19:B21)</f>
        <v>0</v>
      </c>
      <c r="C22" s="801">
        <f t="shared" si="2"/>
        <v>0</v>
      </c>
      <c r="D22" s="801">
        <f t="shared" si="2"/>
        <v>0</v>
      </c>
      <c r="E22" s="801">
        <f t="shared" si="2"/>
        <v>0</v>
      </c>
      <c r="F22" s="801">
        <f t="shared" si="2"/>
        <v>0</v>
      </c>
      <c r="G22" s="801">
        <f t="shared" si="2"/>
        <v>0</v>
      </c>
      <c r="H22" s="801">
        <f t="shared" si="2"/>
        <v>0</v>
      </c>
      <c r="I22" s="801">
        <f t="shared" si="2"/>
        <v>0</v>
      </c>
      <c r="J22" s="801">
        <f t="shared" si="2"/>
        <v>0</v>
      </c>
      <c r="K22" s="802">
        <f>SUM(B22:J22)</f>
        <v>0</v>
      </c>
      <c r="L22" s="477"/>
    </row>
    <row r="23" spans="1:12" s="297" customFormat="1" ht="25.5" x14ac:dyDescent="0.2">
      <c r="A23" s="325" t="s">
        <v>55</v>
      </c>
      <c r="B23" s="799"/>
      <c r="C23" s="799"/>
      <c r="D23" s="799"/>
      <c r="E23" s="799"/>
      <c r="F23" s="799"/>
      <c r="G23" s="799"/>
      <c r="H23" s="799"/>
      <c r="I23" s="799"/>
      <c r="J23" s="799"/>
      <c r="K23" s="795">
        <f t="shared" si="0"/>
        <v>0</v>
      </c>
      <c r="L23" s="476"/>
    </row>
    <row r="24" spans="1:12" s="297" customFormat="1" ht="25.5" x14ac:dyDescent="0.2">
      <c r="A24" s="325" t="s">
        <v>56</v>
      </c>
      <c r="B24" s="799"/>
      <c r="C24" s="799"/>
      <c r="D24" s="799"/>
      <c r="E24" s="799"/>
      <c r="F24" s="799"/>
      <c r="G24" s="799"/>
      <c r="H24" s="799"/>
      <c r="I24" s="799"/>
      <c r="J24" s="799"/>
      <c r="K24" s="795">
        <f t="shared" si="0"/>
        <v>0</v>
      </c>
      <c r="L24" s="476"/>
    </row>
    <row r="25" spans="1:12" s="297" customFormat="1" ht="25.5" x14ac:dyDescent="0.2">
      <c r="A25" s="325" t="s">
        <v>57</v>
      </c>
      <c r="B25" s="799"/>
      <c r="C25" s="799"/>
      <c r="D25" s="799"/>
      <c r="E25" s="799"/>
      <c r="F25" s="799"/>
      <c r="G25" s="799"/>
      <c r="H25" s="799"/>
      <c r="I25" s="799"/>
      <c r="J25" s="799"/>
      <c r="K25" s="795">
        <f t="shared" si="0"/>
        <v>0</v>
      </c>
      <c r="L25" s="476"/>
    </row>
    <row r="26" spans="1:12" s="217" customFormat="1" x14ac:dyDescent="0.2">
      <c r="A26" s="881" t="s">
        <v>40</v>
      </c>
      <c r="B26" s="801">
        <f t="shared" ref="B26:J26" si="3">SUM(B23:B25)</f>
        <v>0</v>
      </c>
      <c r="C26" s="801">
        <f t="shared" si="3"/>
        <v>0</v>
      </c>
      <c r="D26" s="801">
        <f t="shared" si="3"/>
        <v>0</v>
      </c>
      <c r="E26" s="801">
        <f t="shared" si="3"/>
        <v>0</v>
      </c>
      <c r="F26" s="801">
        <f t="shared" si="3"/>
        <v>0</v>
      </c>
      <c r="G26" s="801">
        <f t="shared" si="3"/>
        <v>0</v>
      </c>
      <c r="H26" s="801">
        <f t="shared" si="3"/>
        <v>0</v>
      </c>
      <c r="I26" s="801">
        <f t="shared" si="3"/>
        <v>0</v>
      </c>
      <c r="J26" s="801">
        <f t="shared" si="3"/>
        <v>0</v>
      </c>
      <c r="K26" s="802">
        <f>SUM(B26:J26)</f>
        <v>0</v>
      </c>
      <c r="L26" s="477"/>
    </row>
    <row r="27" spans="1:12" s="215" customFormat="1" ht="31.5" x14ac:dyDescent="0.2">
      <c r="A27" s="796" t="s">
        <v>58</v>
      </c>
      <c r="B27" s="815">
        <f t="shared" ref="B27:J27" si="4">B22+B26</f>
        <v>0</v>
      </c>
      <c r="C27" s="815">
        <f t="shared" si="4"/>
        <v>0</v>
      </c>
      <c r="D27" s="815">
        <f t="shared" si="4"/>
        <v>0</v>
      </c>
      <c r="E27" s="815">
        <f t="shared" si="4"/>
        <v>0</v>
      </c>
      <c r="F27" s="815">
        <f t="shared" si="4"/>
        <v>0</v>
      </c>
      <c r="G27" s="815">
        <f t="shared" si="4"/>
        <v>0</v>
      </c>
      <c r="H27" s="815">
        <f t="shared" si="4"/>
        <v>0</v>
      </c>
      <c r="I27" s="815">
        <f t="shared" si="4"/>
        <v>0</v>
      </c>
      <c r="J27" s="815">
        <f t="shared" si="4"/>
        <v>0</v>
      </c>
      <c r="K27" s="816">
        <f>SUM(B27:J27)</f>
        <v>0</v>
      </c>
      <c r="L27" s="487"/>
    </row>
    <row r="28" spans="1:12" ht="6" customHeight="1" x14ac:dyDescent="0.2">
      <c r="A28" s="187"/>
      <c r="B28" s="188"/>
      <c r="C28" s="189"/>
      <c r="D28" s="187"/>
      <c r="E28" s="188"/>
      <c r="F28" s="188"/>
      <c r="G28" s="188"/>
      <c r="H28" s="188"/>
      <c r="I28" s="188"/>
      <c r="J28" s="187"/>
      <c r="K28" s="302"/>
    </row>
    <row r="29" spans="1:12" ht="12.75" customHeight="1" x14ac:dyDescent="0.2">
      <c r="A29" s="183" t="s">
        <v>59</v>
      </c>
      <c r="B29" s="942"/>
      <c r="C29" s="942"/>
      <c r="D29" s="942"/>
      <c r="E29" s="942"/>
      <c r="F29" s="942"/>
      <c r="G29" s="942"/>
      <c r="H29" s="942"/>
      <c r="I29" s="942"/>
      <c r="J29" s="942"/>
      <c r="K29" s="943">
        <f>SUM(B29:J29)</f>
        <v>0</v>
      </c>
    </row>
    <row r="30" spans="1:12" ht="12.75" customHeight="1" x14ac:dyDescent="0.2">
      <c r="A30" s="183" t="s">
        <v>60</v>
      </c>
      <c r="B30" s="942"/>
      <c r="C30" s="942"/>
      <c r="D30" s="942"/>
      <c r="E30" s="942"/>
      <c r="F30" s="942"/>
      <c r="G30" s="942"/>
      <c r="H30" s="942"/>
      <c r="I30" s="942"/>
      <c r="J30" s="942"/>
      <c r="K30" s="943">
        <f>SUM(B30:J30)</f>
        <v>0</v>
      </c>
    </row>
    <row r="31" spans="1:12" ht="12.75" customHeight="1" x14ac:dyDescent="0.2">
      <c r="A31" s="186" t="s">
        <v>61</v>
      </c>
      <c r="B31" s="907">
        <f t="shared" ref="B31:I31" si="5">B29+B30</f>
        <v>0</v>
      </c>
      <c r="C31" s="907">
        <f t="shared" si="5"/>
        <v>0</v>
      </c>
      <c r="D31" s="907">
        <f t="shared" si="5"/>
        <v>0</v>
      </c>
      <c r="E31" s="907">
        <f t="shared" si="5"/>
        <v>0</v>
      </c>
      <c r="F31" s="907">
        <f t="shared" si="5"/>
        <v>0</v>
      </c>
      <c r="G31" s="907">
        <f t="shared" si="5"/>
        <v>0</v>
      </c>
      <c r="H31" s="907">
        <f t="shared" si="5"/>
        <v>0</v>
      </c>
      <c r="I31" s="907">
        <f t="shared" si="5"/>
        <v>0</v>
      </c>
      <c r="J31" s="907">
        <f>J29+J30</f>
        <v>0</v>
      </c>
      <c r="K31" s="907">
        <f>K29+K30</f>
        <v>0</v>
      </c>
    </row>
    <row r="32" spans="1:12" ht="3.75" customHeight="1" x14ac:dyDescent="0.2">
      <c r="A32" s="191"/>
      <c r="B32" s="944"/>
      <c r="C32" s="944"/>
      <c r="D32" s="944"/>
      <c r="E32" s="944"/>
      <c r="F32" s="944"/>
      <c r="G32" s="944"/>
      <c r="H32" s="944"/>
      <c r="I32" s="944"/>
      <c r="J32" s="944"/>
      <c r="K32" s="945"/>
    </row>
    <row r="33" spans="1:15" x14ac:dyDescent="0.2">
      <c r="A33" s="183" t="s">
        <v>6</v>
      </c>
      <c r="B33" s="946"/>
      <c r="C33" s="946"/>
      <c r="D33" s="946"/>
      <c r="E33" s="946"/>
      <c r="F33" s="946"/>
      <c r="G33" s="946"/>
      <c r="H33" s="946"/>
      <c r="I33" s="946"/>
      <c r="J33" s="946"/>
      <c r="K33" s="943">
        <f>SUM(B33:J33)</f>
        <v>0</v>
      </c>
    </row>
    <row r="34" spans="1:15" x14ac:dyDescent="0.2">
      <c r="A34" s="183" t="s">
        <v>62</v>
      </c>
      <c r="B34" s="946"/>
      <c r="C34" s="946"/>
      <c r="D34" s="946"/>
      <c r="E34" s="946"/>
      <c r="F34" s="946"/>
      <c r="G34" s="946"/>
      <c r="H34" s="946"/>
      <c r="I34" s="946"/>
      <c r="J34" s="946"/>
      <c r="K34" s="943">
        <f>SUM(B34:J34)</f>
        <v>0</v>
      </c>
    </row>
    <row r="35" spans="1:15" x14ac:dyDescent="0.2">
      <c r="A35" s="183" t="s">
        <v>63</v>
      </c>
      <c r="B35" s="946"/>
      <c r="C35" s="946"/>
      <c r="D35" s="946"/>
      <c r="E35" s="946"/>
      <c r="F35" s="946"/>
      <c r="G35" s="946"/>
      <c r="H35" s="946"/>
      <c r="I35" s="946"/>
      <c r="J35" s="946"/>
      <c r="K35" s="943">
        <f>SUM(B35:J35)</f>
        <v>0</v>
      </c>
    </row>
    <row r="36" spans="1:15" x14ac:dyDescent="0.2">
      <c r="A36" s="186" t="s">
        <v>64</v>
      </c>
      <c r="B36" s="931">
        <f>SUM(B33:B35)</f>
        <v>0</v>
      </c>
      <c r="C36" s="931">
        <f t="shared" ref="C36:J36" si="6">SUM(C33:C35)</f>
        <v>0</v>
      </c>
      <c r="D36" s="931">
        <f t="shared" si="6"/>
        <v>0</v>
      </c>
      <c r="E36" s="931">
        <f t="shared" si="6"/>
        <v>0</v>
      </c>
      <c r="F36" s="931">
        <f t="shared" si="6"/>
        <v>0</v>
      </c>
      <c r="G36" s="931">
        <f t="shared" si="6"/>
        <v>0</v>
      </c>
      <c r="H36" s="931">
        <f t="shared" si="6"/>
        <v>0</v>
      </c>
      <c r="I36" s="931">
        <f t="shared" si="6"/>
        <v>0</v>
      </c>
      <c r="J36" s="931">
        <f t="shared" si="6"/>
        <v>0</v>
      </c>
      <c r="K36" s="907">
        <f>SUM(K33:K35)</f>
        <v>0</v>
      </c>
    </row>
    <row r="37" spans="1:15" ht="4.5" customHeight="1" x14ac:dyDescent="0.2">
      <c r="A37" s="183"/>
      <c r="B37" s="946"/>
      <c r="C37" s="946"/>
      <c r="D37" s="946"/>
      <c r="E37" s="946"/>
      <c r="F37" s="946"/>
      <c r="G37" s="946"/>
      <c r="H37" s="946"/>
      <c r="I37" s="946"/>
      <c r="J37" s="946"/>
      <c r="K37" s="947"/>
    </row>
    <row r="38" spans="1:15" ht="12.75" customHeight="1" x14ac:dyDescent="0.2">
      <c r="A38" s="186" t="s">
        <v>65</v>
      </c>
      <c r="B38" s="931"/>
      <c r="C38" s="931"/>
      <c r="D38" s="931"/>
      <c r="E38" s="931"/>
      <c r="F38" s="931"/>
      <c r="G38" s="931"/>
      <c r="H38" s="931"/>
      <c r="I38" s="931"/>
      <c r="J38" s="931"/>
      <c r="K38" s="907">
        <f>SUM(B38:J38)</f>
        <v>0</v>
      </c>
    </row>
    <row r="39" spans="1:15" ht="3" customHeight="1" x14ac:dyDescent="0.2">
      <c r="A39" s="183"/>
      <c r="B39" s="225"/>
      <c r="C39" s="225"/>
      <c r="D39" s="225"/>
      <c r="E39" s="225"/>
      <c r="F39" s="225"/>
      <c r="G39" s="225"/>
      <c r="H39" s="225"/>
      <c r="I39" s="225"/>
      <c r="J39" s="225"/>
      <c r="K39" s="303"/>
    </row>
    <row r="40" spans="1:15" s="298" customFormat="1" ht="15" x14ac:dyDescent="0.2">
      <c r="A40" s="806" t="s">
        <v>109</v>
      </c>
      <c r="B40" s="804"/>
      <c r="C40" s="804"/>
      <c r="D40" s="804"/>
      <c r="E40" s="804"/>
      <c r="F40" s="804"/>
      <c r="G40" s="804"/>
      <c r="H40" s="804"/>
      <c r="I40" s="804"/>
      <c r="J40" s="804"/>
      <c r="K40" s="795">
        <f>SUM(B40:J40)</f>
        <v>0</v>
      </c>
      <c r="L40" s="479"/>
      <c r="M40" s="817"/>
      <c r="N40" s="817"/>
      <c r="O40" s="817"/>
    </row>
    <row r="41" spans="1:15" s="298" customFormat="1" ht="15" x14ac:dyDescent="0.2">
      <c r="A41" s="806" t="s">
        <v>138</v>
      </c>
      <c r="B41" s="804"/>
      <c r="C41" s="804"/>
      <c r="D41" s="804"/>
      <c r="E41" s="804"/>
      <c r="F41" s="804"/>
      <c r="G41" s="804"/>
      <c r="H41" s="804"/>
      <c r="I41" s="804"/>
      <c r="J41" s="804"/>
      <c r="K41" s="795">
        <f>SUM(B41:J41)</f>
        <v>0</v>
      </c>
      <c r="L41" s="479"/>
      <c r="M41" s="817"/>
      <c r="N41" s="817"/>
      <c r="O41" s="817"/>
    </row>
    <row r="42" spans="1:15" s="318" customFormat="1" ht="15" x14ac:dyDescent="0.2">
      <c r="A42" s="807" t="s">
        <v>139</v>
      </c>
      <c r="B42" s="808">
        <f>SUM(B40:B41)</f>
        <v>0</v>
      </c>
      <c r="C42" s="808">
        <f t="shared" ref="C42:K42" si="7">SUM(C40:C41)</f>
        <v>0</v>
      </c>
      <c r="D42" s="808">
        <f t="shared" si="7"/>
        <v>0</v>
      </c>
      <c r="E42" s="808">
        <f t="shared" si="7"/>
        <v>0</v>
      </c>
      <c r="F42" s="808">
        <f t="shared" si="7"/>
        <v>0</v>
      </c>
      <c r="G42" s="808">
        <f t="shared" si="7"/>
        <v>0</v>
      </c>
      <c r="H42" s="808">
        <f t="shared" si="7"/>
        <v>0</v>
      </c>
      <c r="I42" s="808">
        <f t="shared" si="7"/>
        <v>0</v>
      </c>
      <c r="J42" s="808">
        <f t="shared" si="7"/>
        <v>0</v>
      </c>
      <c r="K42" s="833">
        <f t="shared" si="7"/>
        <v>0</v>
      </c>
      <c r="L42" s="480"/>
      <c r="M42" s="217"/>
      <c r="N42" s="217"/>
      <c r="O42" s="217"/>
    </row>
    <row r="43" spans="1:15" s="299" customFormat="1" ht="15" x14ac:dyDescent="0.2">
      <c r="A43" s="806" t="s">
        <v>140</v>
      </c>
      <c r="B43" s="809"/>
      <c r="C43" s="809"/>
      <c r="D43" s="809"/>
      <c r="E43" s="809"/>
      <c r="F43" s="809"/>
      <c r="G43" s="809"/>
      <c r="H43" s="809"/>
      <c r="I43" s="809"/>
      <c r="J43" s="809"/>
      <c r="K43" s="795">
        <f>SUM(B43:J43)</f>
        <v>0</v>
      </c>
      <c r="L43" s="479"/>
      <c r="M43" s="818"/>
      <c r="N43" s="818"/>
      <c r="O43" s="818"/>
    </row>
    <row r="44" spans="1:15" s="299" customFormat="1" ht="15" x14ac:dyDescent="0.2">
      <c r="A44" s="806" t="s">
        <v>141</v>
      </c>
      <c r="B44" s="809"/>
      <c r="C44" s="809"/>
      <c r="D44" s="809"/>
      <c r="E44" s="809"/>
      <c r="F44" s="809"/>
      <c r="G44" s="809"/>
      <c r="H44" s="809"/>
      <c r="I44" s="809"/>
      <c r="J44" s="809"/>
      <c r="K44" s="795">
        <f>SUM(B44:J44)</f>
        <v>0</v>
      </c>
      <c r="L44" s="479"/>
      <c r="M44" s="818"/>
      <c r="N44" s="818"/>
      <c r="O44" s="818"/>
    </row>
    <row r="45" spans="1:15" s="318" customFormat="1" ht="15" x14ac:dyDescent="0.2">
      <c r="A45" s="807" t="s">
        <v>142</v>
      </c>
      <c r="B45" s="808">
        <f>SUM(B43:B44)</f>
        <v>0</v>
      </c>
      <c r="C45" s="808">
        <f t="shared" ref="C45:K45" si="8">SUM(C43:C44)</f>
        <v>0</v>
      </c>
      <c r="D45" s="808">
        <f t="shared" si="8"/>
        <v>0</v>
      </c>
      <c r="E45" s="808">
        <f t="shared" si="8"/>
        <v>0</v>
      </c>
      <c r="F45" s="808">
        <f t="shared" si="8"/>
        <v>0</v>
      </c>
      <c r="G45" s="808">
        <f t="shared" si="8"/>
        <v>0</v>
      </c>
      <c r="H45" s="808">
        <f t="shared" si="8"/>
        <v>0</v>
      </c>
      <c r="I45" s="808">
        <f t="shared" si="8"/>
        <v>0</v>
      </c>
      <c r="J45" s="808">
        <f t="shared" si="8"/>
        <v>0</v>
      </c>
      <c r="K45" s="833">
        <f t="shared" si="8"/>
        <v>0</v>
      </c>
      <c r="L45" s="480"/>
      <c r="M45" s="217"/>
      <c r="N45" s="217"/>
      <c r="O45" s="217"/>
    </row>
    <row r="46" spans="1:15" s="228" customFormat="1" ht="38.25" x14ac:dyDescent="0.2">
      <c r="A46" s="810" t="s">
        <v>122</v>
      </c>
      <c r="B46" s="811">
        <f>B42+B45</f>
        <v>0</v>
      </c>
      <c r="C46" s="811">
        <f t="shared" ref="C46:J46" si="9">C42+C45</f>
        <v>0</v>
      </c>
      <c r="D46" s="811">
        <f t="shared" si="9"/>
        <v>0</v>
      </c>
      <c r="E46" s="811">
        <f t="shared" si="9"/>
        <v>0</v>
      </c>
      <c r="F46" s="811">
        <f t="shared" si="9"/>
        <v>0</v>
      </c>
      <c r="G46" s="811">
        <f t="shared" si="9"/>
        <v>0</v>
      </c>
      <c r="H46" s="811">
        <f t="shared" si="9"/>
        <v>0</v>
      </c>
      <c r="I46" s="811">
        <f t="shared" si="9"/>
        <v>0</v>
      </c>
      <c r="J46" s="811">
        <f t="shared" si="9"/>
        <v>0</v>
      </c>
      <c r="K46" s="805">
        <f>SUM(B46:J46)</f>
        <v>0</v>
      </c>
      <c r="L46" s="479"/>
      <c r="M46" s="819"/>
      <c r="N46" s="819"/>
      <c r="O46" s="819"/>
    </row>
    <row r="47" spans="1:15" x14ac:dyDescent="0.2">
      <c r="A47" s="183" t="s">
        <v>66</v>
      </c>
      <c r="B47" s="481"/>
      <c r="C47" s="481"/>
      <c r="D47" s="481"/>
      <c r="E47" s="481"/>
      <c r="F47" s="481"/>
      <c r="G47" s="481"/>
      <c r="H47" s="481"/>
      <c r="I47" s="481"/>
      <c r="J47" s="481"/>
      <c r="K47" s="483">
        <f>SUM(B47:J47)</f>
        <v>0</v>
      </c>
      <c r="L47" s="486"/>
    </row>
    <row r="48" spans="1:15" x14ac:dyDescent="0.2">
      <c r="A48" s="183" t="s">
        <v>67</v>
      </c>
      <c r="B48" s="481"/>
      <c r="C48" s="481"/>
      <c r="D48" s="481"/>
      <c r="E48" s="481"/>
      <c r="F48" s="481"/>
      <c r="G48" s="481"/>
      <c r="H48" s="481"/>
      <c r="I48" s="481"/>
      <c r="J48" s="481"/>
      <c r="K48" s="483">
        <f>SUM(B48:J48)</f>
        <v>0</v>
      </c>
      <c r="L48" s="486"/>
    </row>
    <row r="49" spans="1:12" x14ac:dyDescent="0.2">
      <c r="A49" s="186" t="s">
        <v>68</v>
      </c>
      <c r="B49" s="484">
        <f>SUM(B47:B48)</f>
        <v>0</v>
      </c>
      <c r="C49" s="484">
        <f t="shared" ref="C49:J49" si="10">SUM(C47:C48)</f>
        <v>0</v>
      </c>
      <c r="D49" s="484">
        <f t="shared" si="10"/>
        <v>0</v>
      </c>
      <c r="E49" s="484">
        <f t="shared" si="10"/>
        <v>0</v>
      </c>
      <c r="F49" s="484">
        <f t="shared" si="10"/>
        <v>0</v>
      </c>
      <c r="G49" s="484">
        <f t="shared" si="10"/>
        <v>0</v>
      </c>
      <c r="H49" s="484">
        <f t="shared" si="10"/>
        <v>0</v>
      </c>
      <c r="I49" s="484">
        <f t="shared" si="10"/>
        <v>0</v>
      </c>
      <c r="J49" s="484">
        <f t="shared" si="10"/>
        <v>0</v>
      </c>
      <c r="K49" s="484">
        <f>SUM(B49:J49)</f>
        <v>0</v>
      </c>
      <c r="L49" s="486"/>
    </row>
    <row r="50" spans="1:12" ht="4.5" customHeight="1" x14ac:dyDescent="0.2">
      <c r="A50" s="184"/>
      <c r="B50" s="192"/>
      <c r="C50" s="192"/>
      <c r="D50" s="192"/>
      <c r="E50" s="192"/>
      <c r="F50" s="192"/>
      <c r="G50" s="192"/>
      <c r="H50" s="192"/>
      <c r="I50" s="192"/>
      <c r="J50" s="192"/>
      <c r="K50" s="305"/>
    </row>
    <row r="51" spans="1:12" ht="20.25" customHeight="1" x14ac:dyDescent="0.2">
      <c r="A51" s="194" t="s">
        <v>117</v>
      </c>
      <c r="B51" s="196"/>
      <c r="C51" s="196"/>
      <c r="D51" s="196"/>
      <c r="E51" s="196"/>
      <c r="F51" s="196"/>
      <c r="G51" s="196"/>
      <c r="H51" s="196"/>
      <c r="I51" s="196"/>
      <c r="J51" s="196"/>
      <c r="K51" s="197">
        <f>SUM(B51:J51)</f>
        <v>0</v>
      </c>
    </row>
    <row r="52" spans="1:12" ht="4.5" customHeight="1" x14ac:dyDescent="0.2">
      <c r="A52" s="184"/>
      <c r="B52" s="192"/>
      <c r="C52" s="192"/>
      <c r="D52" s="192"/>
      <c r="E52" s="192"/>
      <c r="F52" s="192"/>
      <c r="G52" s="192"/>
      <c r="H52" s="192"/>
      <c r="I52" s="192"/>
      <c r="J52" s="192"/>
      <c r="K52" s="305"/>
    </row>
    <row r="53" spans="1:12" x14ac:dyDescent="0.2">
      <c r="A53" s="198" t="s">
        <v>70</v>
      </c>
      <c r="B53" s="200"/>
      <c r="C53" s="200"/>
      <c r="D53" s="200"/>
      <c r="E53" s="200"/>
      <c r="F53" s="200"/>
      <c r="G53" s="200"/>
      <c r="H53" s="200"/>
      <c r="I53" s="200"/>
      <c r="J53" s="200"/>
      <c r="K53" s="306">
        <f>SUM(B53:J53)</f>
        <v>0</v>
      </c>
    </row>
  </sheetData>
  <phoneticPr fontId="0" type="noConversion"/>
  <printOptions horizontalCentered="1" verticalCentered="1"/>
  <pageMargins left="0" right="0" top="0" bottom="0" header="0" footer="0"/>
  <pageSetup paperSize="8" scale="89" orientation="landscape" r:id="rId1"/>
  <headerFooter alignWithMargins="0">
    <oddHeader>&amp;CIGAENR cartographie Université de Lorraine&amp;R&amp;"Arial,Gras"&amp;8&amp;A</oddHeader>
    <oddFooter>&amp;RUL / DAPEQ / le 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>
    <tabColor rgb="FF00B0F0"/>
    <pageSetUpPr fitToPage="1"/>
  </sheetPr>
  <dimension ref="A1:AM99"/>
  <sheetViews>
    <sheetView topLeftCell="A10" zoomScale="90" zoomScaleNormal="90" workbookViewId="0">
      <selection activeCell="H11" sqref="H11:I11"/>
    </sheetView>
  </sheetViews>
  <sheetFormatPr baseColWidth="10" defaultColWidth="11.42578125" defaultRowHeight="12.75" x14ac:dyDescent="0.2"/>
  <cols>
    <col min="1" max="1" width="23.42578125" customWidth="1"/>
    <col min="2" max="2" width="7.42578125" customWidth="1"/>
    <col min="3" max="3" width="7" customWidth="1"/>
    <col min="4" max="4" width="1.85546875" customWidth="1"/>
    <col min="5" max="5" width="7.5703125" customWidth="1"/>
    <col min="6" max="6" width="7.85546875" customWidth="1"/>
    <col min="7" max="7" width="1.85546875" customWidth="1"/>
    <col min="8" max="9" width="7" customWidth="1"/>
    <col min="10" max="10" width="1.85546875" customWidth="1"/>
    <col min="11" max="11" width="7.5703125" customWidth="1"/>
    <col min="12" max="12" width="7" customWidth="1"/>
    <col min="13" max="13" width="1.85546875" customWidth="1"/>
    <col min="14" max="14" width="7" customWidth="1"/>
    <col min="15" max="15" width="7.85546875" customWidth="1"/>
    <col min="16" max="16" width="1.85546875" customWidth="1"/>
    <col min="17" max="17" width="8.42578125" customWidth="1"/>
    <col min="18" max="18" width="7" customWidth="1"/>
    <col min="19" max="19" width="1.85546875" customWidth="1"/>
    <col min="20" max="21" width="7" customWidth="1"/>
    <col min="22" max="22" width="1.85546875" customWidth="1"/>
    <col min="23" max="23" width="9" customWidth="1"/>
    <col min="24" max="24" width="7.5703125" customWidth="1"/>
    <col min="25" max="25" width="1.85546875" customWidth="1"/>
    <col min="26" max="26" width="7" customWidth="1"/>
    <col min="27" max="27" width="8.28515625" customWidth="1"/>
    <col min="28" max="28" width="1.85546875" customWidth="1"/>
    <col min="29" max="29" width="7" customWidth="1"/>
    <col min="30" max="30" width="10.5703125" customWidth="1"/>
    <col min="31" max="31" width="1.85546875" customWidth="1"/>
    <col min="32" max="32" width="7.85546875" customWidth="1"/>
    <col min="33" max="33" width="8.140625" customWidth="1"/>
    <col min="34" max="34" width="1.85546875" customWidth="1"/>
    <col min="35" max="35" width="7.140625" customWidth="1"/>
    <col min="36" max="36" width="8.5703125" customWidth="1"/>
    <col min="37" max="37" width="1.85546875" customWidth="1"/>
    <col min="38" max="39" width="6.85546875" customWidth="1"/>
  </cols>
  <sheetData>
    <row r="1" spans="1:39" x14ac:dyDescent="0.2">
      <c r="A1" s="73" t="s">
        <v>268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51"/>
      <c r="AF1" s="51"/>
      <c r="AG1" s="51"/>
      <c r="AH1" s="51"/>
      <c r="AI1" s="51"/>
      <c r="AJ1" s="51"/>
      <c r="AK1" s="51"/>
      <c r="AL1" s="51"/>
      <c r="AM1" s="51"/>
    </row>
    <row r="2" spans="1:39" x14ac:dyDescent="0.2">
      <c r="A2" s="51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51"/>
      <c r="AF2" s="51"/>
      <c r="AG2" s="51"/>
      <c r="AH2" s="51"/>
      <c r="AI2" s="51"/>
      <c r="AJ2" s="51"/>
      <c r="AK2" s="51"/>
      <c r="AL2" s="51"/>
      <c r="AM2" s="51"/>
    </row>
    <row r="3" spans="1:39" x14ac:dyDescent="0.2">
      <c r="A3" s="52"/>
      <c r="B3" s="1085" t="s">
        <v>8</v>
      </c>
      <c r="C3" s="1086"/>
      <c r="D3" s="1"/>
      <c r="E3" s="1085" t="s">
        <v>8</v>
      </c>
      <c r="F3" s="1086"/>
      <c r="G3" s="2"/>
      <c r="H3" s="1085" t="s">
        <v>8</v>
      </c>
      <c r="I3" s="1086"/>
      <c r="J3" s="2"/>
      <c r="K3" s="1085" t="s">
        <v>8</v>
      </c>
      <c r="L3" s="1086"/>
      <c r="M3" s="2"/>
      <c r="N3" s="1085" t="s">
        <v>8</v>
      </c>
      <c r="O3" s="1086"/>
      <c r="P3" s="2"/>
      <c r="Q3" s="1085" t="s">
        <v>8</v>
      </c>
      <c r="R3" s="1086"/>
      <c r="S3" s="2"/>
      <c r="T3" s="1085" t="s">
        <v>8</v>
      </c>
      <c r="U3" s="1086"/>
      <c r="V3" s="2"/>
      <c r="W3" s="1085" t="s">
        <v>28</v>
      </c>
      <c r="X3" s="1086"/>
      <c r="Y3" s="23"/>
      <c r="Z3" s="1085" t="s">
        <v>28</v>
      </c>
      <c r="AA3" s="1086"/>
      <c r="AB3" s="23"/>
      <c r="AC3" s="1085" t="s">
        <v>28</v>
      </c>
      <c r="AD3" s="1086"/>
      <c r="AE3" s="51"/>
      <c r="AF3" s="1085" t="s">
        <v>28</v>
      </c>
      <c r="AG3" s="1086"/>
      <c r="AH3" s="51"/>
      <c r="AI3" s="51"/>
      <c r="AJ3" s="51"/>
      <c r="AK3" s="51"/>
      <c r="AL3" s="51"/>
      <c r="AM3" s="51"/>
    </row>
    <row r="4" spans="1:39" ht="29.25" customHeight="1" x14ac:dyDescent="0.2">
      <c r="A4" s="53"/>
      <c r="B4" s="1103" t="s">
        <v>278</v>
      </c>
      <c r="C4" s="1104"/>
      <c r="D4" s="3"/>
      <c r="E4" s="1103" t="s">
        <v>284</v>
      </c>
      <c r="F4" s="1104"/>
      <c r="G4" s="4"/>
      <c r="H4" s="1103" t="s">
        <v>280</v>
      </c>
      <c r="I4" s="1104"/>
      <c r="J4" s="4"/>
      <c r="K4" s="1103" t="s">
        <v>281</v>
      </c>
      <c r="L4" s="1104"/>
      <c r="M4" s="4"/>
      <c r="N4" s="1103" t="s">
        <v>273</v>
      </c>
      <c r="O4" s="1104"/>
      <c r="P4" s="4"/>
      <c r="Q4" s="1103" t="s">
        <v>272</v>
      </c>
      <c r="R4" s="1104"/>
      <c r="S4" s="4"/>
      <c r="T4" s="1103" t="s">
        <v>275</v>
      </c>
      <c r="U4" s="1104"/>
      <c r="V4" s="4"/>
      <c r="W4" s="1103" t="s">
        <v>287</v>
      </c>
      <c r="X4" s="1104"/>
      <c r="Y4" s="17"/>
      <c r="Z4" s="1087" t="s">
        <v>289</v>
      </c>
      <c r="AA4" s="1088"/>
      <c r="AB4" s="17"/>
      <c r="AC4" s="1087" t="s">
        <v>293</v>
      </c>
      <c r="AD4" s="1088"/>
      <c r="AE4" s="51"/>
      <c r="AF4" s="1097" t="s">
        <v>5</v>
      </c>
      <c r="AG4" s="1098"/>
      <c r="AH4" s="51"/>
      <c r="AI4" s="51"/>
      <c r="AJ4" s="51"/>
      <c r="AK4" s="51"/>
      <c r="AL4" s="51"/>
      <c r="AM4" s="51"/>
    </row>
    <row r="5" spans="1:39" x14ac:dyDescent="0.2">
      <c r="A5" s="54" t="s">
        <v>9</v>
      </c>
      <c r="B5" s="1101">
        <f>formation!H19</f>
        <v>0</v>
      </c>
      <c r="C5" s="1102"/>
      <c r="D5" s="5"/>
      <c r="E5" s="1101">
        <f>formation!N19</f>
        <v>0</v>
      </c>
      <c r="F5" s="1102"/>
      <c r="G5" s="6"/>
      <c r="H5" s="1101">
        <f>formation!J19</f>
        <v>0</v>
      </c>
      <c r="I5" s="1102"/>
      <c r="J5" s="6"/>
      <c r="K5" s="1101">
        <f>formation!L19</f>
        <v>0</v>
      </c>
      <c r="L5" s="1102"/>
      <c r="M5" s="6"/>
      <c r="N5" s="1101">
        <f>formation!B19</f>
        <v>0</v>
      </c>
      <c r="O5" s="1102"/>
      <c r="P5" s="6"/>
      <c r="Q5" s="1101">
        <f>formation!D19</f>
        <v>0</v>
      </c>
      <c r="R5" s="1102"/>
      <c r="S5" s="6"/>
      <c r="T5" s="1101">
        <f>formation!F19</f>
        <v>0</v>
      </c>
      <c r="U5" s="1102"/>
      <c r="V5" s="7"/>
      <c r="W5" s="1070">
        <f>formation!S19</f>
        <v>0</v>
      </c>
      <c r="X5" s="1071"/>
      <c r="Y5" s="531"/>
      <c r="Z5" s="1083">
        <f>formation!U19</f>
        <v>0</v>
      </c>
      <c r="AA5" s="1084"/>
      <c r="AB5" s="532"/>
      <c r="AC5" s="1083">
        <f>formation!W19</f>
        <v>0</v>
      </c>
      <c r="AD5" s="1084"/>
      <c r="AE5" s="278"/>
      <c r="AF5" s="1099">
        <f>formation!P19</f>
        <v>0</v>
      </c>
      <c r="AG5" s="1100"/>
      <c r="AH5" s="278"/>
      <c r="AI5" s="51"/>
      <c r="AJ5" s="51"/>
      <c r="AK5" s="51"/>
      <c r="AL5" s="51"/>
      <c r="AM5" s="51"/>
    </row>
    <row r="6" spans="1:39" x14ac:dyDescent="0.2">
      <c r="A6" s="54" t="s">
        <v>10</v>
      </c>
      <c r="B6" s="1107">
        <f>formation!H4</f>
        <v>0</v>
      </c>
      <c r="C6" s="1102"/>
      <c r="D6" s="8"/>
      <c r="E6" s="1107">
        <f>formation!N4</f>
        <v>0</v>
      </c>
      <c r="F6" s="1102"/>
      <c r="G6" s="9"/>
      <c r="H6" s="1107">
        <f>formation!J4</f>
        <v>0</v>
      </c>
      <c r="I6" s="1102"/>
      <c r="J6" s="9"/>
      <c r="K6" s="1107">
        <f>formation!L4</f>
        <v>0</v>
      </c>
      <c r="L6" s="1102"/>
      <c r="M6" s="9"/>
      <c r="N6" s="1107">
        <f>formation!B4</f>
        <v>0</v>
      </c>
      <c r="O6" s="1102"/>
      <c r="P6" s="9"/>
      <c r="Q6" s="1107">
        <f>formation!D4</f>
        <v>0</v>
      </c>
      <c r="R6" s="1102"/>
      <c r="S6" s="9"/>
      <c r="T6" s="1107">
        <f>formation!F4</f>
        <v>0</v>
      </c>
      <c r="U6" s="1102"/>
      <c r="V6" s="10"/>
      <c r="W6" s="1070">
        <f>formation!S4</f>
        <v>0</v>
      </c>
      <c r="X6" s="1071"/>
      <c r="Y6" s="531"/>
      <c r="Z6" s="1083">
        <f>formation!U4</f>
        <v>0</v>
      </c>
      <c r="AA6" s="1084"/>
      <c r="AB6" s="532"/>
      <c r="AC6" s="1083">
        <f>formation!W4</f>
        <v>0</v>
      </c>
      <c r="AD6" s="1084"/>
      <c r="AE6" s="278"/>
      <c r="AF6" s="1089">
        <f>formation!P4</f>
        <v>0</v>
      </c>
      <c r="AG6" s="1090"/>
      <c r="AH6" s="278"/>
      <c r="AI6" s="51"/>
      <c r="AJ6" s="51"/>
      <c r="AK6" s="51"/>
      <c r="AL6" s="51"/>
      <c r="AM6" s="51"/>
    </row>
    <row r="7" spans="1:39" x14ac:dyDescent="0.2">
      <c r="A7" s="54" t="s">
        <v>169</v>
      </c>
      <c r="B7" s="264">
        <f>formation!I19</f>
        <v>0</v>
      </c>
      <c r="C7" s="265">
        <f>formation!H32</f>
        <v>0</v>
      </c>
      <c r="D7" s="11"/>
      <c r="E7" s="264">
        <f>formation!O19</f>
        <v>0</v>
      </c>
      <c r="F7" s="265">
        <f>formation!N32</f>
        <v>0</v>
      </c>
      <c r="G7" s="12"/>
      <c r="H7" s="264">
        <f>formation!K19</f>
        <v>0</v>
      </c>
      <c r="I7" s="265">
        <f>formation!J32</f>
        <v>0</v>
      </c>
      <c r="J7" s="12"/>
      <c r="K7" s="264">
        <f>formation!M19</f>
        <v>0</v>
      </c>
      <c r="L7" s="265">
        <f>formation!L32</f>
        <v>0</v>
      </c>
      <c r="M7" s="12"/>
      <c r="N7" s="264">
        <f>formation!C19</f>
        <v>0</v>
      </c>
      <c r="O7" s="265">
        <f>formation!B32</f>
        <v>0</v>
      </c>
      <c r="P7" s="12"/>
      <c r="Q7" s="264">
        <f>formation!E19</f>
        <v>0</v>
      </c>
      <c r="R7" s="265">
        <f>formation!D32</f>
        <v>0</v>
      </c>
      <c r="S7" s="12"/>
      <c r="T7" s="264">
        <f>formation!G19</f>
        <v>0</v>
      </c>
      <c r="U7" s="265">
        <f>formation!F32</f>
        <v>0</v>
      </c>
      <c r="V7" s="13"/>
      <c r="W7" s="529">
        <f>formation!T19</f>
        <v>0</v>
      </c>
      <c r="X7" s="530">
        <f>formation!S32</f>
        <v>0</v>
      </c>
      <c r="Y7" s="537"/>
      <c r="Z7" s="538">
        <f>formation!V19</f>
        <v>0</v>
      </c>
      <c r="AA7" s="539">
        <f>formation!U32</f>
        <v>0</v>
      </c>
      <c r="AB7" s="532"/>
      <c r="AC7" s="538">
        <f>formation!X19</f>
        <v>0</v>
      </c>
      <c r="AD7" s="539">
        <f>formation!W32</f>
        <v>0</v>
      </c>
      <c r="AE7" s="278"/>
      <c r="AF7" s="535">
        <f>formation!Q19</f>
        <v>0</v>
      </c>
      <c r="AG7" s="536">
        <f>formation!P32</f>
        <v>0</v>
      </c>
      <c r="AH7" s="278"/>
      <c r="AI7" s="51"/>
      <c r="AJ7" s="51"/>
      <c r="AK7" s="51"/>
      <c r="AL7" s="51"/>
      <c r="AM7" s="51"/>
    </row>
    <row r="8" spans="1:39" x14ac:dyDescent="0.2">
      <c r="A8" s="54" t="s">
        <v>168</v>
      </c>
      <c r="B8" s="264" t="e">
        <f>'collège 4'!X6</f>
        <v>#DIV/0!</v>
      </c>
      <c r="C8" s="265" t="e">
        <f>'collège 4'!X30</f>
        <v>#DIV/0!</v>
      </c>
      <c r="D8" s="11"/>
      <c r="E8" s="264" t="e">
        <f>'collège 7'!R6</f>
        <v>#DIV/0!</v>
      </c>
      <c r="F8" s="265" t="e">
        <f>'collège 7'!R30</f>
        <v>#DIV/0!</v>
      </c>
      <c r="G8" s="12"/>
      <c r="H8" s="264" t="e">
        <f>'collège 5'!N6</f>
        <v>#DIV/0!</v>
      </c>
      <c r="I8" s="265" t="e">
        <f>'collège 5'!N30</f>
        <v>#DIV/0!</v>
      </c>
      <c r="J8" s="12"/>
      <c r="K8" s="264" t="e">
        <f>'collège 6'!H6</f>
        <v>#DIV/0!</v>
      </c>
      <c r="L8" s="265" t="e">
        <f>'collège 6'!H30</f>
        <v>#DIV/0!</v>
      </c>
      <c r="M8" s="12"/>
      <c r="N8" s="266" t="e">
        <f>'college 2'!R6</f>
        <v>#DIV/0!</v>
      </c>
      <c r="O8" s="267" t="e">
        <f>'college 2'!R30</f>
        <v>#DIV/0!</v>
      </c>
      <c r="P8" s="12"/>
      <c r="Q8" s="264" t="e">
        <f>'college 1'!X6</f>
        <v>#DIV/0!</v>
      </c>
      <c r="R8" s="265" t="e">
        <f>'college 1'!X30</f>
        <v>#DIV/0!</v>
      </c>
      <c r="S8" s="12"/>
      <c r="T8" s="264" t="e">
        <f>'collège 3'!J6</f>
        <v>#DIV/0!</v>
      </c>
      <c r="U8" s="265" t="e">
        <f>'collège 3'!J30</f>
        <v>#DIV/0!</v>
      </c>
      <c r="V8" s="13"/>
      <c r="W8" s="538" t="e">
        <f>formation!S6</f>
        <v>#DIV/0!</v>
      </c>
      <c r="X8" s="539" t="e">
        <f>formation!S30</f>
        <v>#DIV/0!</v>
      </c>
      <c r="Y8" s="537"/>
      <c r="Z8" s="538" t="e">
        <f>formation!U6</f>
        <v>#DIV/0!</v>
      </c>
      <c r="AA8" s="539" t="e">
        <f>formation!U30</f>
        <v>#DIV/0!</v>
      </c>
      <c r="AB8" s="532"/>
      <c r="AC8" s="538" t="e">
        <f>formation!W6</f>
        <v>#DIV/0!</v>
      </c>
      <c r="AD8" s="539" t="e">
        <f>formation!W30</f>
        <v>#DIV/0!</v>
      </c>
      <c r="AE8" s="278"/>
      <c r="AF8" s="533" t="e">
        <f>formation!P6</f>
        <v>#DIV/0!</v>
      </c>
      <c r="AG8" s="534" t="e">
        <f>formation!P30</f>
        <v>#DIV/0!</v>
      </c>
      <c r="AH8" s="278"/>
      <c r="AI8" s="51"/>
      <c r="AJ8" s="51"/>
      <c r="AK8" s="51"/>
      <c r="AL8" s="51"/>
      <c r="AM8" s="51"/>
    </row>
    <row r="9" spans="1:39" x14ac:dyDescent="0.2">
      <c r="A9" s="54"/>
      <c r="B9" s="1068"/>
      <c r="C9" s="1069"/>
      <c r="D9" s="8"/>
      <c r="E9" s="1068"/>
      <c r="F9" s="1069"/>
      <c r="G9" s="9"/>
      <c r="H9" s="1068"/>
      <c r="I9" s="1069"/>
      <c r="J9" s="9"/>
      <c r="K9" s="1068"/>
      <c r="L9" s="1069"/>
      <c r="M9" s="9"/>
      <c r="N9" s="264"/>
      <c r="O9" s="209"/>
      <c r="P9" s="9"/>
      <c r="Q9" s="15"/>
      <c r="R9" s="14"/>
      <c r="S9" s="9"/>
      <c r="T9" s="15"/>
      <c r="U9" s="14"/>
      <c r="V9" s="10"/>
      <c r="W9" s="540"/>
      <c r="X9" s="541"/>
      <c r="Y9" s="542"/>
      <c r="Z9" s="540"/>
      <c r="AA9" s="541"/>
      <c r="AB9" s="532"/>
      <c r="AC9" s="540"/>
      <c r="AD9" s="541"/>
      <c r="AE9" s="278"/>
      <c r="AF9" s="543"/>
      <c r="AG9" s="544"/>
      <c r="AH9" s="278"/>
      <c r="AI9" s="51"/>
      <c r="AJ9" s="51"/>
      <c r="AK9" s="51"/>
      <c r="AL9" s="51"/>
      <c r="AM9" s="51"/>
    </row>
    <row r="10" spans="1:39" x14ac:dyDescent="0.2">
      <c r="A10" s="54" t="s">
        <v>11</v>
      </c>
      <c r="B10" s="1068"/>
      <c r="C10" s="1069"/>
      <c r="D10" s="1"/>
      <c r="E10" s="1068"/>
      <c r="F10" s="1069"/>
      <c r="G10" s="2"/>
      <c r="H10" s="1068"/>
      <c r="I10" s="1069"/>
      <c r="J10" s="2"/>
      <c r="K10" s="1068"/>
      <c r="L10" s="1069"/>
      <c r="M10" s="2"/>
      <c r="N10" s="1105"/>
      <c r="O10" s="1106"/>
      <c r="P10" s="2"/>
      <c r="Q10" s="1108"/>
      <c r="R10" s="1109"/>
      <c r="S10" s="2"/>
      <c r="T10" s="1108"/>
      <c r="U10" s="1109"/>
      <c r="V10" s="2"/>
      <c r="W10" s="1095"/>
      <c r="X10" s="1096"/>
      <c r="Y10" s="531"/>
      <c r="Z10" s="1095"/>
      <c r="AA10" s="1096"/>
      <c r="AB10" s="532"/>
      <c r="AC10" s="1095"/>
      <c r="AD10" s="1096"/>
      <c r="AE10" s="278"/>
      <c r="AF10" s="1093"/>
      <c r="AG10" s="1094"/>
      <c r="AH10" s="278"/>
      <c r="AI10" s="51"/>
      <c r="AJ10" s="51"/>
      <c r="AK10" s="51"/>
      <c r="AL10" s="51"/>
      <c r="AM10" s="51"/>
    </row>
    <row r="11" spans="1:39" x14ac:dyDescent="0.2">
      <c r="A11" s="55" t="s">
        <v>4</v>
      </c>
      <c r="B11" s="1068">
        <f>formation!H62</f>
        <v>0</v>
      </c>
      <c r="C11" s="1069"/>
      <c r="D11" s="16"/>
      <c r="E11" s="1068">
        <f>formation!N62</f>
        <v>0</v>
      </c>
      <c r="F11" s="1069"/>
      <c r="G11" s="17"/>
      <c r="H11" s="1068">
        <f>formation!J62</f>
        <v>0</v>
      </c>
      <c r="I11" s="1069"/>
      <c r="J11" s="17"/>
      <c r="K11" s="1068">
        <f>formation!L62</f>
        <v>0</v>
      </c>
      <c r="L11" s="1069"/>
      <c r="M11" s="17"/>
      <c r="N11" s="1068">
        <f>formation!B62</f>
        <v>0</v>
      </c>
      <c r="O11" s="1069"/>
      <c r="P11" s="12"/>
      <c r="Q11" s="1068">
        <f>formation!D62</f>
        <v>0</v>
      </c>
      <c r="R11" s="1069"/>
      <c r="S11" s="17"/>
      <c r="T11" s="1068">
        <f>formation!F62</f>
        <v>0</v>
      </c>
      <c r="U11" s="1069"/>
      <c r="V11" s="2"/>
      <c r="W11" s="1070">
        <f>formation!S62</f>
        <v>0</v>
      </c>
      <c r="X11" s="1071"/>
      <c r="Y11" s="531"/>
      <c r="Z11" s="1070">
        <f>formation!U62</f>
        <v>0</v>
      </c>
      <c r="AA11" s="1071"/>
      <c r="AB11" s="532"/>
      <c r="AC11" s="1070">
        <f>formation!W62</f>
        <v>0</v>
      </c>
      <c r="AD11" s="1071"/>
      <c r="AE11" s="532"/>
      <c r="AF11" s="1091">
        <f>formation!P62</f>
        <v>0</v>
      </c>
      <c r="AG11" s="1092"/>
      <c r="AH11" s="532"/>
      <c r="AI11" s="51"/>
      <c r="AJ11" s="51"/>
      <c r="AK11" s="51"/>
      <c r="AL11" s="328">
        <v>963275</v>
      </c>
      <c r="AM11" s="51"/>
    </row>
    <row r="12" spans="1:39" x14ac:dyDescent="0.2">
      <c r="A12" s="55" t="s">
        <v>1</v>
      </c>
      <c r="B12" s="1068">
        <f>formation!H63</f>
        <v>0</v>
      </c>
      <c r="C12" s="1069"/>
      <c r="D12" s="16"/>
      <c r="E12" s="1068">
        <f>formation!N63</f>
        <v>0</v>
      </c>
      <c r="F12" s="1069"/>
      <c r="G12" s="17"/>
      <c r="H12" s="1068">
        <f>formation!J63</f>
        <v>0</v>
      </c>
      <c r="I12" s="1069"/>
      <c r="J12" s="17"/>
      <c r="K12" s="1068">
        <f>formation!L63</f>
        <v>0</v>
      </c>
      <c r="L12" s="1069"/>
      <c r="M12" s="17"/>
      <c r="N12" s="1068">
        <f>formation!B63</f>
        <v>0</v>
      </c>
      <c r="O12" s="1069"/>
      <c r="P12" s="12"/>
      <c r="Q12" s="1068">
        <f>formation!D63</f>
        <v>0</v>
      </c>
      <c r="R12" s="1069"/>
      <c r="S12" s="17"/>
      <c r="T12" s="1068">
        <f>formation!F63</f>
        <v>0</v>
      </c>
      <c r="U12" s="1069"/>
      <c r="V12" s="2"/>
      <c r="W12" s="1070">
        <f>formation!S63</f>
        <v>0</v>
      </c>
      <c r="X12" s="1071"/>
      <c r="Y12" s="537"/>
      <c r="Z12" s="1070">
        <f>formation!U63</f>
        <v>0</v>
      </c>
      <c r="AA12" s="1071"/>
      <c r="AB12" s="532"/>
      <c r="AC12" s="1070">
        <f>formation!W63</f>
        <v>0</v>
      </c>
      <c r="AD12" s="1071"/>
      <c r="AE12" s="532"/>
      <c r="AF12" s="1091">
        <f>formation!P63</f>
        <v>0</v>
      </c>
      <c r="AG12" s="1092"/>
      <c r="AH12" s="532"/>
      <c r="AI12" s="51"/>
      <c r="AJ12" s="51"/>
      <c r="AK12" s="51"/>
      <c r="AL12" s="51"/>
      <c r="AM12" s="51"/>
    </row>
    <row r="13" spans="1:39" x14ac:dyDescent="0.2">
      <c r="A13" s="55" t="s">
        <v>121</v>
      </c>
      <c r="B13" s="1068">
        <f>formation!H66</f>
        <v>0</v>
      </c>
      <c r="C13" s="1069"/>
      <c r="D13" s="16"/>
      <c r="E13" s="1068">
        <f>formation!N66</f>
        <v>0</v>
      </c>
      <c r="F13" s="1069"/>
      <c r="G13" s="17"/>
      <c r="H13" s="1068">
        <f>formation!J66</f>
        <v>0</v>
      </c>
      <c r="I13" s="1069"/>
      <c r="J13" s="17"/>
      <c r="K13" s="1068">
        <f>formation!L66</f>
        <v>0</v>
      </c>
      <c r="L13" s="1069"/>
      <c r="M13" s="17"/>
      <c r="N13" s="1068">
        <f>-formation!B66</f>
        <v>0</v>
      </c>
      <c r="O13" s="1069"/>
      <c r="P13" s="12"/>
      <c r="Q13" s="1068">
        <f>formation!D66</f>
        <v>0</v>
      </c>
      <c r="R13" s="1069"/>
      <c r="S13" s="17"/>
      <c r="T13" s="1068">
        <f>formation!F66</f>
        <v>0</v>
      </c>
      <c r="U13" s="1069"/>
      <c r="V13" s="2"/>
      <c r="W13" s="1070">
        <f>formation!S66</f>
        <v>0</v>
      </c>
      <c r="X13" s="1071"/>
      <c r="Y13" s="542"/>
      <c r="Z13" s="1070">
        <f>formation!U66</f>
        <v>0</v>
      </c>
      <c r="AA13" s="1071"/>
      <c r="AB13" s="532"/>
      <c r="AC13" s="1070">
        <f>formation!W66</f>
        <v>0</v>
      </c>
      <c r="AD13" s="1071"/>
      <c r="AE13" s="532"/>
      <c r="AF13" s="1091">
        <f>formation!P66</f>
        <v>0</v>
      </c>
      <c r="AG13" s="1092"/>
      <c r="AH13" s="532"/>
      <c r="AI13" s="51"/>
      <c r="AJ13" s="51"/>
      <c r="AK13" s="51"/>
      <c r="AL13" s="51"/>
      <c r="AM13" s="51"/>
    </row>
    <row r="14" spans="1:39" x14ac:dyDescent="0.2">
      <c r="A14" s="55" t="s">
        <v>12</v>
      </c>
      <c r="B14" s="1112">
        <f>formation!H64+formation!H65</f>
        <v>0</v>
      </c>
      <c r="C14" s="1113"/>
      <c r="D14" s="16"/>
      <c r="E14" s="1076">
        <f>formation!N64+formation!N65</f>
        <v>0</v>
      </c>
      <c r="F14" s="1077"/>
      <c r="G14" s="331"/>
      <c r="H14" s="1076">
        <f>formation!J64+formation!J65</f>
        <v>0</v>
      </c>
      <c r="I14" s="1077"/>
      <c r="J14" s="16"/>
      <c r="K14" s="1076">
        <f>formation!L64+formation!L65</f>
        <v>0</v>
      </c>
      <c r="L14" s="1077"/>
      <c r="M14" s="16"/>
      <c r="N14" s="1076">
        <f>formation!B64+formation!B65</f>
        <v>0</v>
      </c>
      <c r="O14" s="1077"/>
      <c r="P14" s="12"/>
      <c r="Q14" s="1076">
        <f>formation!D64+formation!D65</f>
        <v>0</v>
      </c>
      <c r="R14" s="1077"/>
      <c r="S14" s="16"/>
      <c r="T14" s="1076">
        <f>formation!F64+formation!F65</f>
        <v>0</v>
      </c>
      <c r="U14" s="1077"/>
      <c r="V14" s="1"/>
      <c r="W14" s="1070">
        <f>formation!S64+formation!S65</f>
        <v>0</v>
      </c>
      <c r="X14" s="1071"/>
      <c r="Y14" s="532"/>
      <c r="Z14" s="1070">
        <f>formation!U64+formation!U65</f>
        <v>0</v>
      </c>
      <c r="AA14" s="1071"/>
      <c r="AB14" s="532"/>
      <c r="AC14" s="1070">
        <f>formation!W64+formation!W65</f>
        <v>0</v>
      </c>
      <c r="AD14" s="1071"/>
      <c r="AE14" s="532"/>
      <c r="AF14" s="1091">
        <f>formation!P64+formation!P65</f>
        <v>0</v>
      </c>
      <c r="AG14" s="1092"/>
      <c r="AH14" s="532"/>
      <c r="AI14" s="51"/>
      <c r="AJ14" s="51"/>
      <c r="AK14" s="51"/>
      <c r="AL14" s="51"/>
      <c r="AM14" s="51"/>
    </row>
    <row r="15" spans="1:39" x14ac:dyDescent="0.2">
      <c r="A15" s="55"/>
      <c r="B15" s="1048"/>
      <c r="C15" s="1048"/>
      <c r="D15" s="16"/>
      <c r="E15" s="1048"/>
      <c r="F15" s="1048"/>
      <c r="G15" s="16"/>
      <c r="H15" s="1048"/>
      <c r="I15" s="1048"/>
      <c r="J15" s="16"/>
      <c r="K15" s="1048"/>
      <c r="L15" s="1048"/>
      <c r="M15" s="16"/>
      <c r="N15" s="1048"/>
      <c r="O15" s="1048"/>
      <c r="P15" s="12"/>
      <c r="Q15" s="1048"/>
      <c r="R15" s="1048"/>
      <c r="S15" s="16"/>
      <c r="T15" s="1048"/>
      <c r="U15" s="1048"/>
      <c r="V15" s="1"/>
      <c r="W15" s="1082"/>
      <c r="X15" s="1082"/>
      <c r="Y15" s="531"/>
      <c r="Z15" s="1082"/>
      <c r="AA15" s="1082"/>
      <c r="AB15" s="532"/>
      <c r="AC15" s="1082"/>
      <c r="AD15" s="1082"/>
      <c r="AE15" s="532"/>
      <c r="AF15" s="1082"/>
      <c r="AG15" s="1082"/>
      <c r="AH15" s="532"/>
      <c r="AI15" s="51"/>
      <c r="AJ15" s="51"/>
      <c r="AK15" s="51"/>
      <c r="AL15" s="51"/>
      <c r="AM15" s="51"/>
    </row>
    <row r="16" spans="1:39" x14ac:dyDescent="0.2">
      <c r="A16" s="54" t="s">
        <v>3</v>
      </c>
      <c r="B16" s="1114"/>
      <c r="C16" s="1115"/>
      <c r="D16" s="16"/>
      <c r="E16" s="1080"/>
      <c r="F16" s="1081"/>
      <c r="G16" s="17"/>
      <c r="H16" s="1080"/>
      <c r="I16" s="1081"/>
      <c r="J16" s="17"/>
      <c r="K16" s="1080"/>
      <c r="L16" s="1081"/>
      <c r="M16" s="17"/>
      <c r="N16" s="1080"/>
      <c r="O16" s="1081"/>
      <c r="P16" s="12"/>
      <c r="Q16" s="1080"/>
      <c r="R16" s="1081"/>
      <c r="S16" s="17"/>
      <c r="T16" s="1080"/>
      <c r="U16" s="1081"/>
      <c r="V16" s="2"/>
      <c r="W16" s="1053"/>
      <c r="X16" s="1054"/>
      <c r="Y16" s="531"/>
      <c r="Z16" s="1053"/>
      <c r="AA16" s="1054"/>
      <c r="AB16" s="532"/>
      <c r="AC16" s="1053"/>
      <c r="AD16" s="1054"/>
      <c r="AE16" s="532"/>
      <c r="AF16" s="1078"/>
      <c r="AG16" s="1079"/>
      <c r="AH16" s="532"/>
      <c r="AI16" s="51"/>
      <c r="AJ16" s="51"/>
      <c r="AK16" s="51"/>
      <c r="AL16" s="51"/>
      <c r="AM16" s="51"/>
    </row>
    <row r="17" spans="1:39" x14ac:dyDescent="0.2">
      <c r="A17" s="55" t="s">
        <v>23</v>
      </c>
      <c r="B17" s="1000">
        <f>formation!H50</f>
        <v>0</v>
      </c>
      <c r="C17" s="1001"/>
      <c r="D17" s="16"/>
      <c r="E17" s="1000">
        <f>formation!N50</f>
        <v>0</v>
      </c>
      <c r="F17" s="1001"/>
      <c r="G17" s="17"/>
      <c r="H17" s="1000">
        <f>formation!J50</f>
        <v>0</v>
      </c>
      <c r="I17" s="1001"/>
      <c r="J17" s="17"/>
      <c r="K17" s="1000">
        <f>formation!L50</f>
        <v>0</v>
      </c>
      <c r="L17" s="1001"/>
      <c r="M17" s="17"/>
      <c r="N17" s="1000">
        <f>formation!B50</f>
        <v>0</v>
      </c>
      <c r="O17" s="1001"/>
      <c r="P17" s="12"/>
      <c r="Q17" s="1000">
        <f>formation!D50</f>
        <v>0</v>
      </c>
      <c r="R17" s="1001"/>
      <c r="S17" s="17"/>
      <c r="T17" s="1000">
        <f>formation!F50</f>
        <v>0</v>
      </c>
      <c r="U17" s="1001"/>
      <c r="V17" s="2"/>
      <c r="W17" s="1042">
        <f>formation!S50</f>
        <v>0</v>
      </c>
      <c r="X17" s="1043"/>
      <c r="Y17" s="537"/>
      <c r="Z17" s="1042">
        <f>formation!U50</f>
        <v>0</v>
      </c>
      <c r="AA17" s="1043"/>
      <c r="AB17" s="532"/>
      <c r="AC17" s="1042">
        <f>formation!W50</f>
        <v>0</v>
      </c>
      <c r="AD17" s="1043"/>
      <c r="AE17" s="532"/>
      <c r="AF17" s="1051">
        <f>formation!P50</f>
        <v>0</v>
      </c>
      <c r="AG17" s="1052"/>
      <c r="AH17" s="532"/>
      <c r="AI17" s="51"/>
      <c r="AJ17" s="51"/>
      <c r="AK17" s="51"/>
      <c r="AL17" s="51"/>
      <c r="AM17" s="51"/>
    </row>
    <row r="18" spans="1:39" x14ac:dyDescent="0.2">
      <c r="A18" s="55" t="s">
        <v>13</v>
      </c>
      <c r="B18" s="1000">
        <f>formation!H55</f>
        <v>0</v>
      </c>
      <c r="C18" s="1001"/>
      <c r="D18" s="16"/>
      <c r="E18" s="1000">
        <f>formation!N55</f>
        <v>0</v>
      </c>
      <c r="F18" s="1001"/>
      <c r="G18" s="17"/>
      <c r="H18" s="1000">
        <f>formation!J55</f>
        <v>0</v>
      </c>
      <c r="I18" s="1001"/>
      <c r="J18" s="17"/>
      <c r="K18" s="1000">
        <f>formation!L55</f>
        <v>0</v>
      </c>
      <c r="L18" s="1001"/>
      <c r="M18" s="17"/>
      <c r="N18" s="1000">
        <f>formation!B55</f>
        <v>0</v>
      </c>
      <c r="O18" s="1001"/>
      <c r="P18" s="12"/>
      <c r="Q18" s="1000">
        <f>formation!D55</f>
        <v>0</v>
      </c>
      <c r="R18" s="1001"/>
      <c r="S18" s="17"/>
      <c r="T18" s="1000">
        <f>formation!F55</f>
        <v>0</v>
      </c>
      <c r="U18" s="1001"/>
      <c r="V18" s="2"/>
      <c r="W18" s="1042">
        <f>formation!S55</f>
        <v>0</v>
      </c>
      <c r="X18" s="1043"/>
      <c r="Y18" s="542"/>
      <c r="Z18" s="1042">
        <f>formation!U55</f>
        <v>0</v>
      </c>
      <c r="AA18" s="1043"/>
      <c r="AB18" s="532"/>
      <c r="AC18" s="1042">
        <f>formation!W55</f>
        <v>0</v>
      </c>
      <c r="AD18" s="1043"/>
      <c r="AE18" s="532"/>
      <c r="AF18" s="1051">
        <f>formation!P55</f>
        <v>0</v>
      </c>
      <c r="AG18" s="1052"/>
      <c r="AH18" s="532"/>
      <c r="AI18" s="51"/>
      <c r="AJ18" s="51"/>
      <c r="AK18" s="51"/>
      <c r="AL18" s="51"/>
      <c r="AM18" s="51"/>
    </row>
    <row r="19" spans="1:39" x14ac:dyDescent="0.2">
      <c r="A19" s="55" t="s">
        <v>26</v>
      </c>
      <c r="B19" s="1000">
        <f>formation!H53</f>
        <v>0</v>
      </c>
      <c r="C19" s="1001"/>
      <c r="D19" s="16"/>
      <c r="E19" s="1000">
        <f>formation!N53</f>
        <v>0</v>
      </c>
      <c r="F19" s="1001"/>
      <c r="G19" s="17"/>
      <c r="H19" s="1000">
        <f>formation!J53</f>
        <v>0</v>
      </c>
      <c r="I19" s="1001"/>
      <c r="J19" s="17"/>
      <c r="K19" s="1000">
        <f>formation!L53</f>
        <v>0</v>
      </c>
      <c r="L19" s="1001"/>
      <c r="M19" s="17"/>
      <c r="N19" s="1000">
        <f>formation!B53</f>
        <v>0</v>
      </c>
      <c r="O19" s="1001"/>
      <c r="P19" s="12"/>
      <c r="Q19" s="1000">
        <f>formation!D53</f>
        <v>0</v>
      </c>
      <c r="R19" s="1001"/>
      <c r="S19" s="17"/>
      <c r="T19" s="1000">
        <f>formation!F53</f>
        <v>0</v>
      </c>
      <c r="U19" s="1001"/>
      <c r="V19" s="2"/>
      <c r="W19" s="1042">
        <f>formation!S53</f>
        <v>0</v>
      </c>
      <c r="X19" s="1043"/>
      <c r="Y19" s="545"/>
      <c r="Z19" s="1042">
        <f>formation!U53</f>
        <v>0</v>
      </c>
      <c r="AA19" s="1043"/>
      <c r="AB19" s="546"/>
      <c r="AC19" s="1042">
        <f>formation!W53</f>
        <v>0</v>
      </c>
      <c r="AD19" s="1043"/>
      <c r="AE19" s="546"/>
      <c r="AF19" s="1051">
        <f>formation!P53</f>
        <v>0</v>
      </c>
      <c r="AG19" s="1052"/>
      <c r="AH19" s="546"/>
      <c r="AI19" s="51"/>
      <c r="AJ19" s="51"/>
      <c r="AK19" s="51"/>
      <c r="AL19" s="51"/>
      <c r="AM19" s="51"/>
    </row>
    <row r="20" spans="1:39" x14ac:dyDescent="0.2">
      <c r="A20" s="55" t="s">
        <v>24</v>
      </c>
      <c r="B20" s="1000"/>
      <c r="C20" s="1001"/>
      <c r="D20" s="16"/>
      <c r="E20" s="1000"/>
      <c r="F20" s="1001"/>
      <c r="G20" s="16"/>
      <c r="H20" s="1000"/>
      <c r="I20" s="1001"/>
      <c r="J20" s="16"/>
      <c r="K20" s="1000"/>
      <c r="L20" s="1001"/>
      <c r="M20" s="16"/>
      <c r="N20" s="1110"/>
      <c r="O20" s="1111"/>
      <c r="P20" s="12"/>
      <c r="Q20" s="1000"/>
      <c r="R20" s="1001"/>
      <c r="S20" s="16"/>
      <c r="T20" s="1000"/>
      <c r="U20" s="1001"/>
      <c r="V20" s="1"/>
      <c r="W20" s="1042"/>
      <c r="X20" s="1043"/>
      <c r="Y20" s="531"/>
      <c r="Z20" s="1042"/>
      <c r="AA20" s="1043"/>
      <c r="AB20" s="532"/>
      <c r="AC20" s="1042"/>
      <c r="AD20" s="1043"/>
      <c r="AE20" s="532"/>
      <c r="AF20" s="1051"/>
      <c r="AG20" s="1052"/>
      <c r="AH20" s="532"/>
      <c r="AI20" s="51"/>
      <c r="AJ20" s="51"/>
      <c r="AK20" s="51"/>
      <c r="AL20" s="51"/>
      <c r="AM20" s="51"/>
    </row>
    <row r="21" spans="1:39" ht="24.75" customHeight="1" x14ac:dyDescent="0.2">
      <c r="A21" s="56" t="s">
        <v>14</v>
      </c>
      <c r="B21" s="1072">
        <f>formation!H47</f>
        <v>0</v>
      </c>
      <c r="C21" s="1073"/>
      <c r="D21" s="18"/>
      <c r="E21" s="1072">
        <f>formation!N47</f>
        <v>0</v>
      </c>
      <c r="F21" s="1073"/>
      <c r="G21" s="18"/>
      <c r="H21" s="1072">
        <f>formation!J47</f>
        <v>0</v>
      </c>
      <c r="I21" s="1073"/>
      <c r="J21" s="18"/>
      <c r="K21" s="1072">
        <f>formation!L47</f>
        <v>0</v>
      </c>
      <c r="L21" s="1073"/>
      <c r="M21" s="18"/>
      <c r="N21" s="1072">
        <f>formation!B47</f>
        <v>0</v>
      </c>
      <c r="O21" s="1073"/>
      <c r="P21" s="12"/>
      <c r="Q21" s="1072">
        <f>formation!D47</f>
        <v>0</v>
      </c>
      <c r="R21" s="1073"/>
      <c r="S21" s="18"/>
      <c r="T21" s="1072">
        <f>formation!F47</f>
        <v>0</v>
      </c>
      <c r="U21" s="1073"/>
      <c r="V21" s="19"/>
      <c r="W21" s="1074">
        <f>formation!S47</f>
        <v>0</v>
      </c>
      <c r="X21" s="1075"/>
      <c r="Y21" s="531"/>
      <c r="Z21" s="1055">
        <f>formation!U47</f>
        <v>0</v>
      </c>
      <c r="AA21" s="1056"/>
      <c r="AB21" s="532"/>
      <c r="AC21" s="1055">
        <f>formation!W47</f>
        <v>0</v>
      </c>
      <c r="AD21" s="1056"/>
      <c r="AE21" s="532"/>
      <c r="AF21" s="1049">
        <f>formation!P47</f>
        <v>0</v>
      </c>
      <c r="AG21" s="1050"/>
      <c r="AH21" s="532"/>
      <c r="AI21" s="51"/>
      <c r="AJ21" s="51"/>
      <c r="AK21" s="51"/>
      <c r="AL21" s="278"/>
      <c r="AM21" s="51"/>
    </row>
    <row r="22" spans="1:39" x14ac:dyDescent="0.2">
      <c r="A22" s="52"/>
      <c r="B22" s="1048"/>
      <c r="C22" s="1048"/>
      <c r="D22" s="16"/>
      <c r="E22" s="1048"/>
      <c r="F22" s="1048"/>
      <c r="G22" s="16"/>
      <c r="H22" s="1048"/>
      <c r="I22" s="1048"/>
      <c r="J22" s="16"/>
      <c r="K22" s="1048"/>
      <c r="L22" s="1048"/>
      <c r="M22" s="16"/>
      <c r="N22" s="1048"/>
      <c r="O22" s="1048"/>
      <c r="P22" s="16"/>
      <c r="Q22" s="1048"/>
      <c r="R22" s="1048"/>
      <c r="S22" s="16"/>
      <c r="T22" s="1048"/>
      <c r="U22" s="1048"/>
      <c r="V22" s="1"/>
      <c r="W22" s="1048"/>
      <c r="X22" s="1048"/>
      <c r="Y22" s="17"/>
      <c r="Z22" s="1048"/>
      <c r="AA22" s="1048"/>
      <c r="AB22" s="16"/>
      <c r="AC22" s="1048"/>
      <c r="AD22" s="1048"/>
      <c r="AE22" s="16"/>
      <c r="AF22" s="1048"/>
      <c r="AG22" s="1048"/>
      <c r="AH22" s="16"/>
      <c r="AI22" s="51"/>
      <c r="AJ22" s="51"/>
      <c r="AK22" s="51"/>
      <c r="AL22" s="51"/>
      <c r="AM22" s="51"/>
    </row>
    <row r="23" spans="1:39" x14ac:dyDescent="0.2">
      <c r="A23" s="1131" t="s">
        <v>15</v>
      </c>
      <c r="B23" s="1120">
        <f>SUM(B11:C14)-SUM(B17:C21)</f>
        <v>0</v>
      </c>
      <c r="C23" s="1121"/>
      <c r="D23" s="16"/>
      <c r="E23" s="1120">
        <f>SUM(E11:F14)-SUM(E17:F21)</f>
        <v>0</v>
      </c>
      <c r="F23" s="1121"/>
      <c r="G23" s="17"/>
      <c r="H23" s="1120">
        <f>SUM(H11:I14)-SUM(H17:I21)</f>
        <v>0</v>
      </c>
      <c r="I23" s="1121"/>
      <c r="J23" s="17"/>
      <c r="K23" s="1120">
        <f>SUM(K11:L14)-SUM(K17:L21)</f>
        <v>0</v>
      </c>
      <c r="L23" s="1121"/>
      <c r="M23" s="17"/>
      <c r="N23" s="1120">
        <f>SUM(N11:O14)-SUM(N17:O21)</f>
        <v>0</v>
      </c>
      <c r="O23" s="1121"/>
      <c r="P23" s="17"/>
      <c r="Q23" s="1120">
        <f>SUM(Q11:R14)-SUM(Q17:R21)</f>
        <v>0</v>
      </c>
      <c r="R23" s="1121"/>
      <c r="S23" s="17"/>
      <c r="T23" s="1061">
        <f>SUM(T11:U14)-SUM(T17:U21)</f>
        <v>0</v>
      </c>
      <c r="U23" s="1062"/>
      <c r="V23" s="2"/>
      <c r="W23" s="1061">
        <f>SUM(W11:X14)-SUM(W17:X21)</f>
        <v>0</v>
      </c>
      <c r="X23" s="1062"/>
      <c r="Y23" s="68"/>
      <c r="Z23" s="1061">
        <f>SUM(Z11:AA14)-SUM(Z17:AA21)</f>
        <v>0</v>
      </c>
      <c r="AA23" s="1062"/>
      <c r="AB23" s="16"/>
      <c r="AC23" s="1061">
        <f>SUM(AC11:AD14)-SUM(AC17:AD21)</f>
        <v>0</v>
      </c>
      <c r="AD23" s="1062"/>
      <c r="AE23" s="16"/>
      <c r="AF23" s="1061">
        <f>SUM(AF11:AG14)-SUM(AF17:AG21)</f>
        <v>0</v>
      </c>
      <c r="AG23" s="1062"/>
      <c r="AH23" s="16"/>
      <c r="AI23" s="51"/>
      <c r="AJ23" s="51"/>
      <c r="AK23" s="51"/>
      <c r="AL23" s="51"/>
      <c r="AM23" s="51"/>
    </row>
    <row r="24" spans="1:39" x14ac:dyDescent="0.2">
      <c r="A24" s="1132"/>
      <c r="B24" s="1122"/>
      <c r="C24" s="1123"/>
      <c r="D24" s="16"/>
      <c r="E24" s="1122"/>
      <c r="F24" s="1123"/>
      <c r="G24" s="17"/>
      <c r="H24" s="1122"/>
      <c r="I24" s="1123"/>
      <c r="J24" s="22"/>
      <c r="K24" s="1122"/>
      <c r="L24" s="1123"/>
      <c r="M24" s="17"/>
      <c r="N24" s="1122"/>
      <c r="O24" s="1123"/>
      <c r="P24" s="22"/>
      <c r="Q24" s="1122"/>
      <c r="R24" s="1123"/>
      <c r="S24" s="17"/>
      <c r="T24" s="1063"/>
      <c r="U24" s="1064"/>
      <c r="V24" s="2"/>
      <c r="W24" s="1063"/>
      <c r="X24" s="1064"/>
      <c r="Y24" s="22"/>
      <c r="Z24" s="1063"/>
      <c r="AA24" s="1064"/>
      <c r="AB24" s="16"/>
      <c r="AC24" s="1063"/>
      <c r="AD24" s="1064"/>
      <c r="AE24" s="16"/>
      <c r="AF24" s="1063"/>
      <c r="AG24" s="1064"/>
      <c r="AH24" s="16"/>
      <c r="AI24" s="51"/>
      <c r="AJ24" s="51"/>
      <c r="AK24" s="51"/>
      <c r="AL24" s="51"/>
      <c r="AM24" s="51"/>
    </row>
    <row r="25" spans="1:39" x14ac:dyDescent="0.2">
      <c r="A25" s="57"/>
      <c r="B25" s="83"/>
      <c r="C25" s="87"/>
      <c r="D25" s="87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7"/>
      <c r="P25" s="87"/>
      <c r="Q25" s="87"/>
      <c r="R25" s="87"/>
      <c r="S25" s="87"/>
      <c r="T25" s="87"/>
      <c r="U25" s="87"/>
      <c r="V25" s="87"/>
      <c r="W25" s="87"/>
      <c r="X25" s="87"/>
      <c r="Y25" s="51"/>
      <c r="Z25" s="51"/>
      <c r="AA25" s="51"/>
      <c r="AB25" s="82"/>
      <c r="AC25" s="88"/>
      <c r="AD25" s="88"/>
      <c r="AE25" s="84"/>
      <c r="AF25" s="88"/>
      <c r="AG25" s="88"/>
      <c r="AH25" s="84"/>
      <c r="AI25" s="88"/>
      <c r="AJ25" s="88"/>
      <c r="AK25" s="51"/>
      <c r="AL25" s="51"/>
      <c r="AM25" s="51"/>
    </row>
    <row r="26" spans="1:39" ht="13.5" thickBot="1" x14ac:dyDescent="0.25">
      <c r="A26" s="52"/>
      <c r="B26" s="21"/>
      <c r="C26" s="21"/>
      <c r="D26" s="84"/>
      <c r="E26" s="21"/>
      <c r="F26" s="21"/>
      <c r="G26" s="68"/>
      <c r="H26" s="21"/>
      <c r="I26" s="85"/>
      <c r="J26" s="24"/>
      <c r="K26" s="21"/>
      <c r="L26" s="67"/>
      <c r="M26" s="21"/>
      <c r="N26" s="86"/>
      <c r="O26" s="21"/>
      <c r="P26" s="24"/>
      <c r="Q26" s="84"/>
      <c r="R26" s="21"/>
      <c r="S26" s="40"/>
      <c r="T26" s="84"/>
      <c r="U26" s="21"/>
      <c r="V26" s="40"/>
      <c r="W26" s="24"/>
      <c r="X26" s="24"/>
      <c r="Y26" s="23"/>
      <c r="Z26" s="16"/>
      <c r="AA26" s="21"/>
      <c r="AB26" s="40"/>
      <c r="AC26" s="88"/>
      <c r="AD26" s="88"/>
      <c r="AE26" s="90"/>
      <c r="AF26" s="88"/>
      <c r="AG26" s="88"/>
      <c r="AH26" s="90"/>
      <c r="AI26" s="88"/>
      <c r="AJ26" s="88"/>
      <c r="AK26" s="51"/>
      <c r="AL26" s="51"/>
      <c r="AM26" s="51"/>
    </row>
    <row r="27" spans="1:39" x14ac:dyDescent="0.2">
      <c r="A27" s="52"/>
      <c r="B27" s="25"/>
      <c r="C27" s="26"/>
      <c r="D27" s="16"/>
      <c r="E27" s="47"/>
      <c r="F27" s="74"/>
      <c r="G27" s="26"/>
      <c r="H27" s="25"/>
      <c r="I27" s="26"/>
      <c r="J27" s="25"/>
      <c r="K27" s="51"/>
      <c r="L27" s="51"/>
      <c r="M27" s="51"/>
      <c r="N27" s="51"/>
      <c r="O27" s="51"/>
      <c r="P27" s="27"/>
      <c r="Q27" s="1184">
        <f>B23+E23+H23+K23+N23+Q23+T23+W23+Z23+AC23</f>
        <v>0</v>
      </c>
      <c r="R27" s="1185"/>
      <c r="S27" s="17"/>
      <c r="T27" s="16"/>
      <c r="U27" s="47"/>
      <c r="V27" s="17"/>
      <c r="W27" s="16"/>
      <c r="X27" s="16"/>
      <c r="Y27" s="17"/>
      <c r="Z27" s="16"/>
      <c r="AA27" s="47"/>
      <c r="AB27" s="17"/>
      <c r="AC27" s="30"/>
      <c r="AD27" s="16"/>
      <c r="AE27" s="16"/>
      <c r="AF27" s="30"/>
      <c r="AG27" s="16"/>
      <c r="AH27" s="16"/>
      <c r="AI27" s="30"/>
      <c r="AJ27" s="16"/>
      <c r="AK27" s="51"/>
      <c r="AL27" s="51"/>
      <c r="AM27" s="51"/>
    </row>
    <row r="28" spans="1:39" ht="13.5" thickBot="1" x14ac:dyDescent="0.25">
      <c r="A28" s="52"/>
      <c r="B28" s="26"/>
      <c r="C28" s="26"/>
      <c r="D28" s="16"/>
      <c r="E28" s="47"/>
      <c r="F28" s="27"/>
      <c r="G28" s="26"/>
      <c r="H28" s="26"/>
      <c r="I28" s="26"/>
      <c r="J28" s="26"/>
      <c r="K28" s="51"/>
      <c r="L28" s="51"/>
      <c r="M28" s="51"/>
      <c r="N28" s="51"/>
      <c r="O28" s="51"/>
      <c r="P28" s="27"/>
      <c r="Q28" s="1186"/>
      <c r="R28" s="1187"/>
      <c r="S28" s="17"/>
      <c r="T28" s="16"/>
      <c r="U28" s="47"/>
      <c r="V28" s="17"/>
      <c r="W28" s="16"/>
      <c r="X28" s="16"/>
      <c r="Y28" s="17"/>
      <c r="Z28" s="16"/>
      <c r="AA28" s="47"/>
      <c r="AB28" s="17"/>
      <c r="AC28" s="30"/>
      <c r="AD28" s="16"/>
      <c r="AE28" s="16"/>
      <c r="AF28" s="30"/>
      <c r="AG28" s="16"/>
      <c r="AH28" s="16"/>
      <c r="AI28" s="30"/>
      <c r="AJ28" s="16"/>
      <c r="AK28" s="51"/>
      <c r="AL28" s="51"/>
      <c r="AM28" s="51"/>
    </row>
    <row r="29" spans="1:39" x14ac:dyDescent="0.2">
      <c r="A29" s="52"/>
      <c r="B29" s="1065"/>
      <c r="C29" s="1065"/>
      <c r="D29" s="16"/>
      <c r="E29" s="1065"/>
      <c r="F29" s="1065"/>
      <c r="G29" s="26"/>
      <c r="H29" s="1065"/>
      <c r="I29" s="1065"/>
      <c r="J29" s="26"/>
      <c r="K29" s="1065"/>
      <c r="L29" s="1065"/>
      <c r="M29" s="51"/>
      <c r="N29" s="1065"/>
      <c r="O29" s="1065"/>
      <c r="P29" s="27"/>
      <c r="Q29" s="1065"/>
      <c r="R29" s="1065"/>
      <c r="S29" s="17"/>
      <c r="T29" s="16"/>
      <c r="U29" s="47"/>
      <c r="V29" s="17"/>
      <c r="W29" s="1065"/>
      <c r="X29" s="1065"/>
      <c r="Y29" s="17"/>
      <c r="Z29" s="16"/>
      <c r="AA29" s="47"/>
      <c r="AB29" s="17"/>
      <c r="AC29" s="16"/>
      <c r="AD29" s="47"/>
      <c r="AE29" s="16"/>
      <c r="AF29" s="51"/>
      <c r="AG29" s="51"/>
      <c r="AH29" s="16"/>
      <c r="AI29" s="51"/>
      <c r="AJ29" s="51"/>
      <c r="AK29" s="51"/>
      <c r="AL29" s="51"/>
      <c r="AM29" s="51"/>
    </row>
    <row r="30" spans="1:39" x14ac:dyDescent="0.2">
      <c r="A30" s="58"/>
      <c r="B30" s="21"/>
      <c r="C30" s="21"/>
      <c r="D30" s="28"/>
      <c r="E30" s="29"/>
      <c r="F30" s="21"/>
      <c r="G30" s="21"/>
      <c r="H30" s="21"/>
      <c r="I30" s="21"/>
      <c r="J30" s="68"/>
      <c r="K30" s="21"/>
      <c r="L30" s="21"/>
      <c r="M30" s="28"/>
      <c r="N30" s="29"/>
      <c r="O30" s="21"/>
      <c r="P30" s="21"/>
      <c r="Q30" s="21"/>
      <c r="R30" s="21"/>
      <c r="S30" s="68"/>
      <c r="T30" s="21"/>
      <c r="U30" s="21"/>
      <c r="V30" s="17"/>
      <c r="W30" s="21"/>
      <c r="X30" s="21"/>
      <c r="Y30" s="68"/>
      <c r="Z30" s="21"/>
      <c r="AA30" s="21"/>
      <c r="AB30" s="17"/>
      <c r="AC30" s="89"/>
      <c r="AD30" s="89"/>
      <c r="AE30" s="16"/>
      <c r="AF30" s="51"/>
      <c r="AG30" s="51"/>
      <c r="AH30" s="16"/>
      <c r="AI30" s="51"/>
      <c r="AJ30" s="51"/>
      <c r="AK30" s="51"/>
      <c r="AL30" s="51"/>
      <c r="AM30" s="51"/>
    </row>
    <row r="31" spans="1:39" x14ac:dyDescent="0.2">
      <c r="A31" s="59"/>
      <c r="B31" s="20"/>
      <c r="C31" s="20"/>
      <c r="D31" s="30"/>
      <c r="E31" s="23"/>
      <c r="F31" s="20"/>
      <c r="G31" s="26"/>
      <c r="H31" s="20"/>
      <c r="I31" s="20"/>
      <c r="J31" s="22"/>
      <c r="K31" s="20"/>
      <c r="L31" s="20"/>
      <c r="M31" s="30"/>
      <c r="N31" s="23"/>
      <c r="O31" s="20"/>
      <c r="P31" s="26"/>
      <c r="Q31" s="20"/>
      <c r="R31" s="20"/>
      <c r="S31" s="22"/>
      <c r="T31" s="20"/>
      <c r="U31" s="20"/>
      <c r="V31" s="17"/>
      <c r="W31" s="20"/>
      <c r="X31" s="20"/>
      <c r="Y31" s="22"/>
      <c r="Z31" s="20"/>
      <c r="AA31" s="20"/>
      <c r="AB31" s="17"/>
      <c r="AC31" s="20"/>
      <c r="AD31" s="20"/>
      <c r="AE31" s="16"/>
      <c r="AF31" s="51"/>
      <c r="AG31" s="51"/>
      <c r="AH31" s="16"/>
      <c r="AI31" s="51"/>
      <c r="AJ31" s="51"/>
      <c r="AK31" s="51"/>
      <c r="AL31" s="51"/>
      <c r="AM31" s="51"/>
    </row>
    <row r="32" spans="1:39" x14ac:dyDescent="0.2">
      <c r="A32" s="60"/>
      <c r="B32" s="1066" t="s">
        <v>2</v>
      </c>
      <c r="C32" s="1067"/>
      <c r="D32" s="16"/>
      <c r="E32" s="1066" t="s">
        <v>2</v>
      </c>
      <c r="F32" s="1067"/>
      <c r="G32" s="26"/>
      <c r="H32" s="1066" t="s">
        <v>2</v>
      </c>
      <c r="I32" s="1067"/>
      <c r="J32" s="69"/>
      <c r="K32" s="1066" t="s">
        <v>2</v>
      </c>
      <c r="L32" s="1067"/>
      <c r="M32" s="69"/>
      <c r="N32" s="1066" t="s">
        <v>2</v>
      </c>
      <c r="O32" s="1067"/>
      <c r="P32" s="69"/>
      <c r="Q32" s="51"/>
      <c r="R32" s="51"/>
      <c r="S32" s="51"/>
      <c r="T32" s="1066" t="s">
        <v>2</v>
      </c>
      <c r="U32" s="1067"/>
      <c r="V32" s="69"/>
      <c r="W32" s="1066" t="s">
        <v>2</v>
      </c>
      <c r="X32" s="1067"/>
      <c r="Y32" s="17"/>
      <c r="Z32" s="1066" t="s">
        <v>2</v>
      </c>
      <c r="AA32" s="1067"/>
      <c r="AB32" s="69"/>
      <c r="AC32" s="1066" t="s">
        <v>2</v>
      </c>
      <c r="AD32" s="1067"/>
      <c r="AE32" s="17"/>
      <c r="AF32" s="1066" t="s">
        <v>2</v>
      </c>
      <c r="AG32" s="1067"/>
      <c r="AH32" s="17"/>
      <c r="AI32" s="1066" t="s">
        <v>2</v>
      </c>
      <c r="AJ32" s="1067"/>
      <c r="AK32" s="51"/>
      <c r="AL32" s="1066" t="s">
        <v>2</v>
      </c>
      <c r="AM32" s="1067"/>
    </row>
    <row r="33" spans="1:39" x14ac:dyDescent="0.2">
      <c r="A33" s="33"/>
      <c r="B33" s="1059" t="s">
        <v>310</v>
      </c>
      <c r="C33" s="1060"/>
      <c r="D33" s="268"/>
      <c r="E33" s="1059" t="s">
        <v>314</v>
      </c>
      <c r="F33" s="1060"/>
      <c r="G33" s="269"/>
      <c r="H33" s="1059" t="s">
        <v>318</v>
      </c>
      <c r="I33" s="1060"/>
      <c r="J33" s="270"/>
      <c r="K33" s="1059" t="s">
        <v>323</v>
      </c>
      <c r="L33" s="1060"/>
      <c r="M33" s="270"/>
      <c r="N33" s="1059" t="s">
        <v>327</v>
      </c>
      <c r="O33" s="1060"/>
      <c r="P33" s="270"/>
      <c r="Q33" s="271"/>
      <c r="R33" s="271"/>
      <c r="S33" s="271"/>
      <c r="T33" s="1059" t="s">
        <v>332</v>
      </c>
      <c r="U33" s="1060"/>
      <c r="V33" s="270"/>
      <c r="W33" s="1059" t="s">
        <v>344</v>
      </c>
      <c r="X33" s="1060"/>
      <c r="Y33" s="272"/>
      <c r="Z33" s="1059" t="s">
        <v>345</v>
      </c>
      <c r="AA33" s="1060"/>
      <c r="AB33" s="270"/>
      <c r="AC33" s="1059" t="s">
        <v>349</v>
      </c>
      <c r="AD33" s="1060"/>
      <c r="AE33" s="272"/>
      <c r="AF33" s="1059" t="s">
        <v>27</v>
      </c>
      <c r="AG33" s="1060"/>
      <c r="AH33" s="272"/>
      <c r="AI33" s="1059" t="s">
        <v>119</v>
      </c>
      <c r="AJ33" s="1060"/>
      <c r="AK33" s="51"/>
      <c r="AL33" s="1059" t="s">
        <v>5</v>
      </c>
      <c r="AM33" s="1060"/>
    </row>
    <row r="34" spans="1:39" x14ac:dyDescent="0.2">
      <c r="A34" s="61" t="s">
        <v>11</v>
      </c>
      <c r="B34" s="1124"/>
      <c r="C34" s="1125"/>
      <c r="D34" s="16"/>
      <c r="E34" s="1124"/>
      <c r="F34" s="1125"/>
      <c r="G34" s="26"/>
      <c r="H34" s="1124"/>
      <c r="I34" s="1125"/>
      <c r="J34" s="70"/>
      <c r="K34" s="1190"/>
      <c r="L34" s="1191"/>
      <c r="M34" s="70"/>
      <c r="N34" s="1190"/>
      <c r="O34" s="1191"/>
      <c r="P34" s="70"/>
      <c r="Q34" s="51"/>
      <c r="R34" s="51"/>
      <c r="S34" s="51"/>
      <c r="T34" s="1124"/>
      <c r="U34" s="1125"/>
      <c r="V34" s="70"/>
      <c r="W34" s="1057"/>
      <c r="X34" s="1058"/>
      <c r="Y34" s="17"/>
      <c r="Z34" s="1057"/>
      <c r="AA34" s="1058"/>
      <c r="AB34" s="70"/>
      <c r="AC34" s="1057"/>
      <c r="AD34" s="1058"/>
      <c r="AE34" s="17"/>
      <c r="AF34" s="1057"/>
      <c r="AG34" s="1058"/>
      <c r="AH34" s="17"/>
      <c r="AI34" s="1057"/>
      <c r="AJ34" s="1058"/>
      <c r="AK34" s="51"/>
      <c r="AL34" s="1188"/>
      <c r="AM34" s="1189"/>
    </row>
    <row r="35" spans="1:39" x14ac:dyDescent="0.2">
      <c r="A35" s="63" t="s">
        <v>29</v>
      </c>
      <c r="B35" s="1044">
        <f>recherche!C31</f>
        <v>0</v>
      </c>
      <c r="C35" s="1045"/>
      <c r="D35" s="912"/>
      <c r="E35" s="1044">
        <f>recherche!D31</f>
        <v>0</v>
      </c>
      <c r="F35" s="1045"/>
      <c r="G35" s="913"/>
      <c r="H35" s="1044">
        <f>recherche!E31</f>
        <v>0</v>
      </c>
      <c r="I35" s="1045"/>
      <c r="J35" s="914"/>
      <c r="K35" s="1044">
        <f>recherche!F31</f>
        <v>0</v>
      </c>
      <c r="L35" s="1045"/>
      <c r="M35" s="914"/>
      <c r="N35" s="1044">
        <f>recherche!G31</f>
        <v>0</v>
      </c>
      <c r="O35" s="1045"/>
      <c r="P35" s="914"/>
      <c r="Q35" s="915"/>
      <c r="R35" s="915"/>
      <c r="S35" s="915"/>
      <c r="T35" s="1044">
        <f>recherche!B31</f>
        <v>0</v>
      </c>
      <c r="U35" s="1045"/>
      <c r="V35" s="914"/>
      <c r="W35" s="1044">
        <f>recherche!I31</f>
        <v>0</v>
      </c>
      <c r="X35" s="1045"/>
      <c r="Y35" s="916"/>
      <c r="Z35" s="1044">
        <f>recherche!H31</f>
        <v>0</v>
      </c>
      <c r="AA35" s="1045"/>
      <c r="AB35" s="914"/>
      <c r="AC35" s="1044">
        <f>recherche!J31</f>
        <v>0</v>
      </c>
      <c r="AD35" s="1045"/>
      <c r="AE35" s="916"/>
      <c r="AF35" s="1044">
        <f>recherche!K31</f>
        <v>0</v>
      </c>
      <c r="AG35" s="1045"/>
      <c r="AH35" s="916"/>
      <c r="AI35" s="1146">
        <f>recherche!N31+recherche!O31</f>
        <v>0</v>
      </c>
      <c r="AJ35" s="1147"/>
      <c r="AK35" s="915"/>
      <c r="AL35" s="1182">
        <f>SUM(B35:AJ35)</f>
        <v>0</v>
      </c>
      <c r="AM35" s="1183"/>
    </row>
    <row r="36" spans="1:39" x14ac:dyDescent="0.2">
      <c r="A36" s="62" t="s">
        <v>6</v>
      </c>
      <c r="B36" s="1044">
        <f>recherche!C33</f>
        <v>0</v>
      </c>
      <c r="C36" s="1045"/>
      <c r="D36" s="912"/>
      <c r="E36" s="1044">
        <f>recherche!D33</f>
        <v>0</v>
      </c>
      <c r="F36" s="1045"/>
      <c r="G36" s="913"/>
      <c r="H36" s="1044">
        <f>recherche!E33</f>
        <v>0</v>
      </c>
      <c r="I36" s="1045"/>
      <c r="J36" s="914"/>
      <c r="K36" s="1028">
        <f>recherche!F33</f>
        <v>0</v>
      </c>
      <c r="L36" s="1029"/>
      <c r="M36" s="914"/>
      <c r="N36" s="1028">
        <f>recherche!G33</f>
        <v>0</v>
      </c>
      <c r="O36" s="1029"/>
      <c r="P36" s="914"/>
      <c r="Q36" s="915"/>
      <c r="R36" s="915"/>
      <c r="S36" s="915"/>
      <c r="T36" s="1044">
        <f>recherche!B33</f>
        <v>0</v>
      </c>
      <c r="U36" s="1045"/>
      <c r="V36" s="914"/>
      <c r="W36" s="1044">
        <f>recherche!I33</f>
        <v>0</v>
      </c>
      <c r="X36" s="1045"/>
      <c r="Y36" s="916"/>
      <c r="Z36" s="1044">
        <f>recherche!H33</f>
        <v>0</v>
      </c>
      <c r="AA36" s="1045"/>
      <c r="AB36" s="914"/>
      <c r="AC36" s="1044">
        <f>recherche!J33</f>
        <v>0</v>
      </c>
      <c r="AD36" s="1045"/>
      <c r="AE36" s="916"/>
      <c r="AF36" s="1044">
        <f>recherche!K33</f>
        <v>0</v>
      </c>
      <c r="AG36" s="1045"/>
      <c r="AH36" s="916"/>
      <c r="AI36" s="1142">
        <f>recherche!N33+recherche!O33</f>
        <v>0</v>
      </c>
      <c r="AJ36" s="1143"/>
      <c r="AK36" s="915"/>
      <c r="AL36" s="1182">
        <f>SUM(B36:AJ36)</f>
        <v>0</v>
      </c>
      <c r="AM36" s="1183"/>
    </row>
    <row r="37" spans="1:39" x14ac:dyDescent="0.2">
      <c r="A37" s="62" t="s">
        <v>12</v>
      </c>
      <c r="B37" s="1028">
        <f>recherche!C35</f>
        <v>0</v>
      </c>
      <c r="C37" s="1029"/>
      <c r="D37" s="912"/>
      <c r="E37" s="1028">
        <f>recherche!D35</f>
        <v>0</v>
      </c>
      <c r="F37" s="1029"/>
      <c r="G37" s="913"/>
      <c r="H37" s="1028">
        <f>recherche!E35</f>
        <v>0</v>
      </c>
      <c r="I37" s="1029"/>
      <c r="J37" s="917"/>
      <c r="K37" s="1028">
        <f>recherche!F35</f>
        <v>0</v>
      </c>
      <c r="L37" s="1029"/>
      <c r="M37" s="917"/>
      <c r="N37" s="1028">
        <f>recherche!G35</f>
        <v>0</v>
      </c>
      <c r="O37" s="1029"/>
      <c r="P37" s="917"/>
      <c r="Q37" s="915"/>
      <c r="R37" s="915"/>
      <c r="S37" s="915"/>
      <c r="T37" s="1028">
        <f>recherche!B35</f>
        <v>0</v>
      </c>
      <c r="U37" s="1029"/>
      <c r="V37" s="917"/>
      <c r="W37" s="1028">
        <f>recherche!I35</f>
        <v>0</v>
      </c>
      <c r="X37" s="1029"/>
      <c r="Y37" s="916"/>
      <c r="Z37" s="1028">
        <f>recherche!H35</f>
        <v>0</v>
      </c>
      <c r="AA37" s="1029"/>
      <c r="AB37" s="917"/>
      <c r="AC37" s="1028">
        <f>recherche!J35</f>
        <v>0</v>
      </c>
      <c r="AD37" s="1029"/>
      <c r="AE37" s="916"/>
      <c r="AF37" s="1028">
        <f>recherche!K35</f>
        <v>0</v>
      </c>
      <c r="AG37" s="1029"/>
      <c r="AH37" s="916"/>
      <c r="AI37" s="1142">
        <f>recherche!N35+recherche!O35</f>
        <v>0</v>
      </c>
      <c r="AJ37" s="1143"/>
      <c r="AK37" s="915"/>
      <c r="AL37" s="1182">
        <f>SUM(B37:AJ37)</f>
        <v>0</v>
      </c>
      <c r="AM37" s="1183"/>
    </row>
    <row r="38" spans="1:39" x14ac:dyDescent="0.2">
      <c r="A38" s="62" t="s">
        <v>188</v>
      </c>
      <c r="B38" s="1028">
        <f>recherche!C34</f>
        <v>0</v>
      </c>
      <c r="C38" s="1029"/>
      <c r="D38" s="912"/>
      <c r="E38" s="1028">
        <f>recherche!D34</f>
        <v>0</v>
      </c>
      <c r="F38" s="1029"/>
      <c r="G38" s="913"/>
      <c r="H38" s="1028">
        <f>recherche!E34</f>
        <v>0</v>
      </c>
      <c r="I38" s="1029"/>
      <c r="J38" s="69"/>
      <c r="K38" s="1044">
        <f>recherche!F34</f>
        <v>0</v>
      </c>
      <c r="L38" s="1045"/>
      <c r="M38" s="69"/>
      <c r="N38" s="1044">
        <f>recherche!G34</f>
        <v>0</v>
      </c>
      <c r="O38" s="1045"/>
      <c r="P38" s="69"/>
      <c r="Q38" s="915"/>
      <c r="R38" s="915"/>
      <c r="S38" s="915"/>
      <c r="T38" s="1028">
        <f>recherche!B34</f>
        <v>0</v>
      </c>
      <c r="U38" s="1029"/>
      <c r="V38" s="69"/>
      <c r="W38" s="1028">
        <f>recherche!I34</f>
        <v>0</v>
      </c>
      <c r="X38" s="1029"/>
      <c r="Y38" s="916"/>
      <c r="Z38" s="1028">
        <f>recherche!H34</f>
        <v>0</v>
      </c>
      <c r="AA38" s="1029"/>
      <c r="AB38" s="69"/>
      <c r="AC38" s="1028">
        <f>recherche!J34</f>
        <v>0</v>
      </c>
      <c r="AD38" s="1029"/>
      <c r="AE38" s="916"/>
      <c r="AF38" s="1028">
        <f>recherche!K34</f>
        <v>0</v>
      </c>
      <c r="AG38" s="1029"/>
      <c r="AH38" s="916"/>
      <c r="AI38" s="1142">
        <f>recherche!N34+recherche!O34</f>
        <v>0</v>
      </c>
      <c r="AJ38" s="1143"/>
      <c r="AK38" s="915"/>
      <c r="AL38" s="1182">
        <f>SUM(B38:AJ38)</f>
        <v>0</v>
      </c>
      <c r="AM38" s="1183"/>
    </row>
    <row r="39" spans="1:39" x14ac:dyDescent="0.2">
      <c r="A39" s="33"/>
      <c r="B39" s="1118"/>
      <c r="C39" s="1119"/>
      <c r="D39" s="912"/>
      <c r="E39" s="1118"/>
      <c r="F39" s="1119"/>
      <c r="G39" s="913"/>
      <c r="H39" s="1118"/>
      <c r="I39" s="1119"/>
      <c r="J39" s="914"/>
      <c r="K39" s="1118"/>
      <c r="L39" s="1119"/>
      <c r="M39" s="914"/>
      <c r="N39" s="1118"/>
      <c r="O39" s="1119"/>
      <c r="P39" s="914"/>
      <c r="Q39" s="915"/>
      <c r="R39" s="915"/>
      <c r="S39" s="915"/>
      <c r="T39" s="1118"/>
      <c r="U39" s="1119"/>
      <c r="V39" s="914"/>
      <c r="W39" s="1155"/>
      <c r="X39" s="1156"/>
      <c r="Y39" s="916"/>
      <c r="Z39" s="1155"/>
      <c r="AA39" s="1156"/>
      <c r="AB39" s="914"/>
      <c r="AC39" s="1146"/>
      <c r="AD39" s="1147"/>
      <c r="AE39" s="916"/>
      <c r="AF39" s="1118"/>
      <c r="AG39" s="1119"/>
      <c r="AH39" s="916"/>
      <c r="AI39" s="1155"/>
      <c r="AJ39" s="1156"/>
      <c r="AK39" s="915"/>
      <c r="AL39" s="1178">
        <f>SUM(B39:AJ39)</f>
        <v>0</v>
      </c>
      <c r="AM39" s="1179"/>
    </row>
    <row r="40" spans="1:39" x14ac:dyDescent="0.2">
      <c r="A40" s="33"/>
      <c r="B40" s="1116"/>
      <c r="C40" s="1117"/>
      <c r="D40" s="912"/>
      <c r="E40" s="1116"/>
      <c r="F40" s="1117"/>
      <c r="G40" s="913"/>
      <c r="H40" s="1116"/>
      <c r="I40" s="1117"/>
      <c r="J40" s="914"/>
      <c r="K40" s="1116"/>
      <c r="L40" s="1117"/>
      <c r="M40" s="914"/>
      <c r="N40" s="1116"/>
      <c r="O40" s="1117"/>
      <c r="P40" s="914"/>
      <c r="Q40" s="915"/>
      <c r="R40" s="915"/>
      <c r="S40" s="915"/>
      <c r="T40" s="1116"/>
      <c r="U40" s="1117"/>
      <c r="V40" s="914"/>
      <c r="W40" s="1116"/>
      <c r="X40" s="1117"/>
      <c r="Y40" s="916"/>
      <c r="Z40" s="1116"/>
      <c r="AA40" s="1117"/>
      <c r="AB40" s="914"/>
      <c r="AC40" s="1116"/>
      <c r="AD40" s="1117"/>
      <c r="AE40" s="916"/>
      <c r="AF40" s="1116"/>
      <c r="AG40" s="1117"/>
      <c r="AH40" s="916"/>
      <c r="AI40" s="1116"/>
      <c r="AJ40" s="1117"/>
      <c r="AK40" s="915"/>
      <c r="AL40" s="1116"/>
      <c r="AM40" s="1117"/>
    </row>
    <row r="41" spans="1:39" x14ac:dyDescent="0.2">
      <c r="A41" s="61" t="s">
        <v>3</v>
      </c>
      <c r="B41" s="1044"/>
      <c r="C41" s="1045"/>
      <c r="D41" s="912"/>
      <c r="E41" s="1044"/>
      <c r="F41" s="1045"/>
      <c r="G41" s="913"/>
      <c r="H41" s="1129"/>
      <c r="I41" s="1130"/>
      <c r="J41" s="914"/>
      <c r="K41" s="1129"/>
      <c r="L41" s="1130"/>
      <c r="M41" s="914"/>
      <c r="N41" s="1044"/>
      <c r="O41" s="1045"/>
      <c r="P41" s="914"/>
      <c r="Q41" s="915"/>
      <c r="R41" s="915"/>
      <c r="S41" s="915"/>
      <c r="T41" s="1129"/>
      <c r="U41" s="1130"/>
      <c r="V41" s="914"/>
      <c r="W41" s="1046"/>
      <c r="X41" s="1047"/>
      <c r="Y41" s="916"/>
      <c r="Z41" s="1046"/>
      <c r="AA41" s="1047"/>
      <c r="AB41" s="914"/>
      <c r="AC41" s="1044"/>
      <c r="AD41" s="1045"/>
      <c r="AE41" s="916"/>
      <c r="AF41" s="1129"/>
      <c r="AG41" s="1130"/>
      <c r="AH41" s="916"/>
      <c r="AI41" s="1046"/>
      <c r="AJ41" s="1047"/>
      <c r="AK41" s="915"/>
      <c r="AL41" s="1180"/>
      <c r="AM41" s="1181"/>
    </row>
    <row r="42" spans="1:39" x14ac:dyDescent="0.2">
      <c r="A42" s="55" t="s">
        <v>23</v>
      </c>
      <c r="B42" s="1044">
        <f>recherche!C42</f>
        <v>0</v>
      </c>
      <c r="C42" s="1045"/>
      <c r="D42" s="912"/>
      <c r="E42" s="1044">
        <f>recherche!D42</f>
        <v>0</v>
      </c>
      <c r="F42" s="1045"/>
      <c r="G42" s="913"/>
      <c r="H42" s="1044">
        <f>recherche!E42</f>
        <v>0</v>
      </c>
      <c r="I42" s="1045"/>
      <c r="J42" s="914"/>
      <c r="K42" s="1044">
        <f>recherche!F42</f>
        <v>0</v>
      </c>
      <c r="L42" s="1045"/>
      <c r="M42" s="914"/>
      <c r="N42" s="1044">
        <f>recherche!G42</f>
        <v>0</v>
      </c>
      <c r="O42" s="1045"/>
      <c r="P42" s="914"/>
      <c r="Q42" s="915"/>
      <c r="R42" s="915"/>
      <c r="S42" s="915"/>
      <c r="T42" s="1127">
        <f>recherche!B42</f>
        <v>0</v>
      </c>
      <c r="U42" s="1128"/>
      <c r="V42" s="914"/>
      <c r="W42" s="1044">
        <f>recherche!I42</f>
        <v>0</v>
      </c>
      <c r="X42" s="1045"/>
      <c r="Y42" s="916"/>
      <c r="Z42" s="1044">
        <f>recherche!H42</f>
        <v>0</v>
      </c>
      <c r="AA42" s="1045"/>
      <c r="AB42" s="914"/>
      <c r="AC42" s="1044">
        <f>recherche!J42</f>
        <v>0</v>
      </c>
      <c r="AD42" s="1045"/>
      <c r="AE42" s="916"/>
      <c r="AF42" s="1044">
        <f>recherche!K42</f>
        <v>0</v>
      </c>
      <c r="AG42" s="1045"/>
      <c r="AH42" s="916"/>
      <c r="AI42" s="1142">
        <f>recherche!N42+recherche!O42</f>
        <v>0</v>
      </c>
      <c r="AJ42" s="1143"/>
      <c r="AK42" s="915"/>
      <c r="AL42" s="1174">
        <f>SUM(B42:AJ42)</f>
        <v>0</v>
      </c>
      <c r="AM42" s="1175"/>
    </row>
    <row r="43" spans="1:39" x14ac:dyDescent="0.2">
      <c r="A43" s="55" t="s">
        <v>26</v>
      </c>
      <c r="B43" s="1028">
        <f>recherche!C45</f>
        <v>0</v>
      </c>
      <c r="C43" s="1029"/>
      <c r="D43" s="912"/>
      <c r="E43" s="1028">
        <f>recherche!D45</f>
        <v>0</v>
      </c>
      <c r="F43" s="1029"/>
      <c r="G43" s="913"/>
      <c r="H43" s="1044">
        <f>recherche!E45</f>
        <v>0</v>
      </c>
      <c r="I43" s="1045"/>
      <c r="J43" s="914"/>
      <c r="K43" s="1044">
        <f>recherche!F45</f>
        <v>0</v>
      </c>
      <c r="L43" s="1045"/>
      <c r="M43" s="914"/>
      <c r="N43" s="1028">
        <f>recherche!G45</f>
        <v>0</v>
      </c>
      <c r="O43" s="1029"/>
      <c r="P43" s="914"/>
      <c r="Q43" s="915"/>
      <c r="R43" s="915"/>
      <c r="S43" s="915"/>
      <c r="T43" s="1127">
        <f>recherche!B45</f>
        <v>0</v>
      </c>
      <c r="U43" s="1128"/>
      <c r="V43" s="914"/>
      <c r="W43" s="1044">
        <f>recherche!I45</f>
        <v>0</v>
      </c>
      <c r="X43" s="1045"/>
      <c r="Y43" s="916"/>
      <c r="Z43" s="1044">
        <f>recherche!H45</f>
        <v>0</v>
      </c>
      <c r="AA43" s="1045"/>
      <c r="AB43" s="914"/>
      <c r="AC43" s="1028">
        <f>recherche!J45</f>
        <v>0</v>
      </c>
      <c r="AD43" s="1029"/>
      <c r="AE43" s="916"/>
      <c r="AF43" s="1044">
        <f>recherche!K45</f>
        <v>0</v>
      </c>
      <c r="AG43" s="1045"/>
      <c r="AH43" s="916"/>
      <c r="AI43" s="1142">
        <f>recherche!N45+recherche!O45</f>
        <v>0</v>
      </c>
      <c r="AJ43" s="1143"/>
      <c r="AK43" s="915"/>
      <c r="AL43" s="1174">
        <f>SUM(B43:AJ43)</f>
        <v>0</v>
      </c>
      <c r="AM43" s="1175"/>
    </row>
    <row r="44" spans="1:39" ht="22.5" customHeight="1" x14ac:dyDescent="0.2">
      <c r="A44" s="56" t="s">
        <v>14</v>
      </c>
      <c r="B44" s="1127">
        <f>recherche!C47</f>
        <v>0</v>
      </c>
      <c r="C44" s="1128"/>
      <c r="D44" s="549"/>
      <c r="E44" s="1127">
        <f>recherche!D47</f>
        <v>0</v>
      </c>
      <c r="F44" s="1128"/>
      <c r="G44" s="918"/>
      <c r="H44" s="1127">
        <f>recherche!E47</f>
        <v>0</v>
      </c>
      <c r="I44" s="1128"/>
      <c r="J44" s="919"/>
      <c r="K44" s="1127">
        <f>recherche!F47</f>
        <v>0</v>
      </c>
      <c r="L44" s="1128"/>
      <c r="M44" s="919"/>
      <c r="N44" s="1030">
        <f>recherche!G47</f>
        <v>0</v>
      </c>
      <c r="O44" s="1031"/>
      <c r="P44" s="919"/>
      <c r="Q44" s="920"/>
      <c r="R44" s="920"/>
      <c r="S44" s="920"/>
      <c r="T44" s="1127">
        <f>+recherche!B47</f>
        <v>0</v>
      </c>
      <c r="U44" s="1128"/>
      <c r="V44" s="919"/>
      <c r="W44" s="1127">
        <f>recherche!I47</f>
        <v>0</v>
      </c>
      <c r="X44" s="1128"/>
      <c r="Y44" s="921"/>
      <c r="Z44" s="1127">
        <f>recherche!H47</f>
        <v>0</v>
      </c>
      <c r="AA44" s="1128"/>
      <c r="AB44" s="919"/>
      <c r="AC44" s="1030">
        <f>recherche!J47</f>
        <v>0</v>
      </c>
      <c r="AD44" s="1031"/>
      <c r="AE44" s="921"/>
      <c r="AF44" s="1127">
        <f>recherche!K47</f>
        <v>0</v>
      </c>
      <c r="AG44" s="1128"/>
      <c r="AH44" s="921"/>
      <c r="AI44" s="1172">
        <f>recherche!N47+recherche!O47</f>
        <v>0</v>
      </c>
      <c r="AJ44" s="1173"/>
      <c r="AK44" s="915"/>
      <c r="AL44" s="1176">
        <f>SUM(B44:AJ44)</f>
        <v>0</v>
      </c>
      <c r="AM44" s="1177"/>
    </row>
    <row r="45" spans="1:39" x14ac:dyDescent="0.2">
      <c r="A45" s="64"/>
      <c r="B45" s="1126"/>
      <c r="C45" s="1126"/>
      <c r="D45" s="1"/>
      <c r="E45" s="1126"/>
      <c r="F45" s="1126"/>
      <c r="G45" s="23"/>
      <c r="H45" s="1126"/>
      <c r="I45" s="1126"/>
      <c r="J45" s="2"/>
      <c r="K45" s="1126"/>
      <c r="L45" s="1126"/>
      <c r="M45" s="2"/>
      <c r="N45" s="1126"/>
      <c r="O45" s="1126"/>
      <c r="P45" s="2"/>
      <c r="Q45" s="51"/>
      <c r="R45" s="51"/>
      <c r="S45" s="51"/>
      <c r="T45" s="1126"/>
      <c r="U45" s="1126"/>
      <c r="V45" s="2"/>
      <c r="W45" s="39"/>
      <c r="X45" s="39"/>
      <c r="Y45" s="2"/>
      <c r="Z45" s="39"/>
      <c r="AA45" s="39"/>
      <c r="AB45" s="2"/>
      <c r="AC45" s="39"/>
      <c r="AD45" s="39"/>
      <c r="AE45" s="2"/>
      <c r="AF45" s="39"/>
      <c r="AG45" s="39"/>
      <c r="AH45" s="2"/>
      <c r="AI45" s="39"/>
      <c r="AJ45" s="39"/>
      <c r="AK45" s="51"/>
      <c r="AL45" s="39"/>
      <c r="AM45" s="39"/>
    </row>
    <row r="46" spans="1:39" x14ac:dyDescent="0.2">
      <c r="A46" s="1131" t="s">
        <v>15</v>
      </c>
      <c r="B46" s="1036">
        <f>SUM(B35:C38)-SUM(B42:C44)</f>
        <v>0</v>
      </c>
      <c r="C46" s="1037"/>
      <c r="D46" s="2"/>
      <c r="E46" s="1036">
        <f>SUM(E35:F38)-SUM(E42:F44)</f>
        <v>0</v>
      </c>
      <c r="F46" s="1037"/>
      <c r="G46" s="23"/>
      <c r="H46" s="1036">
        <f>SUM(H35:I38)-SUM(H42:I44)</f>
        <v>0</v>
      </c>
      <c r="I46" s="1037"/>
      <c r="J46" s="71"/>
      <c r="K46" s="1036">
        <f>SUM(K35:L38)-SUM(K42:L44)</f>
        <v>0</v>
      </c>
      <c r="L46" s="1037"/>
      <c r="M46" s="71"/>
      <c r="N46" s="1036">
        <f>SUM(N35:O38)-SUM(N42:O44)</f>
        <v>0</v>
      </c>
      <c r="O46" s="1037"/>
      <c r="P46" s="71"/>
      <c r="Q46" s="51"/>
      <c r="R46" s="51"/>
      <c r="S46" s="51"/>
      <c r="T46" s="1036">
        <f>SUM(T35:U38)-SUM(T42:U44)</f>
        <v>0</v>
      </c>
      <c r="U46" s="1037"/>
      <c r="V46" s="71"/>
      <c r="W46" s="1036">
        <f>SUM(W35:X38)-SUM(W42:X44)</f>
        <v>0</v>
      </c>
      <c r="X46" s="1037"/>
      <c r="Y46" s="2"/>
      <c r="Z46" s="1036">
        <f>SUM(Z35:AA38)-SUM(Z42:AA44)</f>
        <v>0</v>
      </c>
      <c r="AA46" s="1037"/>
      <c r="AB46" s="71"/>
      <c r="AC46" s="1036">
        <f>SUM(AC35:AD38)-SUM(AC42:AD44)</f>
        <v>0</v>
      </c>
      <c r="AD46" s="1037"/>
      <c r="AE46" s="2"/>
      <c r="AF46" s="1036">
        <f>SUM(AF35:AG38)-SUM(AF42:AG44)</f>
        <v>0</v>
      </c>
      <c r="AG46" s="1037"/>
      <c r="AH46" s="2"/>
      <c r="AI46" s="1036">
        <f>SUM(AI35:AJ38)-SUM(AI42:AJ44)</f>
        <v>0</v>
      </c>
      <c r="AJ46" s="1037"/>
      <c r="AK46" s="51"/>
      <c r="AL46" s="1036">
        <f>SUM(B46:AJ47)</f>
        <v>0</v>
      </c>
      <c r="AM46" s="1169"/>
    </row>
    <row r="47" spans="1:39" x14ac:dyDescent="0.2">
      <c r="A47" s="1132"/>
      <c r="B47" s="1038"/>
      <c r="C47" s="1039"/>
      <c r="D47" s="2"/>
      <c r="E47" s="1038"/>
      <c r="F47" s="1039"/>
      <c r="G47" s="23"/>
      <c r="H47" s="1038"/>
      <c r="I47" s="1039"/>
      <c r="J47" s="72"/>
      <c r="K47" s="1038"/>
      <c r="L47" s="1039"/>
      <c r="M47" s="72"/>
      <c r="N47" s="1038"/>
      <c r="O47" s="1039"/>
      <c r="P47" s="72"/>
      <c r="Q47" s="51"/>
      <c r="R47" s="51"/>
      <c r="S47" s="51"/>
      <c r="T47" s="1038"/>
      <c r="U47" s="1039"/>
      <c r="V47" s="72"/>
      <c r="W47" s="1038"/>
      <c r="X47" s="1039"/>
      <c r="Y47" s="2"/>
      <c r="Z47" s="1038"/>
      <c r="AA47" s="1039"/>
      <c r="AB47" s="72"/>
      <c r="AC47" s="1038"/>
      <c r="AD47" s="1039"/>
      <c r="AE47" s="2"/>
      <c r="AF47" s="1038"/>
      <c r="AG47" s="1039"/>
      <c r="AH47" s="2"/>
      <c r="AI47" s="1038"/>
      <c r="AJ47" s="1039"/>
      <c r="AK47" s="51"/>
      <c r="AL47" s="1170"/>
      <c r="AM47" s="1171"/>
    </row>
    <row r="48" spans="1:39" x14ac:dyDescent="0.2">
      <c r="A48" s="52"/>
      <c r="B48" s="40"/>
      <c r="C48" s="40"/>
      <c r="D48" s="2"/>
      <c r="E48" s="23"/>
      <c r="F48" s="23"/>
      <c r="G48" s="41"/>
      <c r="H48" s="40"/>
      <c r="I48" s="40"/>
      <c r="J48" s="52"/>
      <c r="K48" s="40"/>
      <c r="L48" s="40"/>
      <c r="M48" s="2"/>
      <c r="N48" s="23"/>
      <c r="O48" s="23"/>
      <c r="P48" s="41"/>
      <c r="Q48" s="40"/>
      <c r="R48" s="40"/>
      <c r="S48" s="52"/>
      <c r="T48" s="40"/>
      <c r="U48" s="40"/>
      <c r="V48" s="2"/>
      <c r="W48" s="23"/>
      <c r="X48" s="23"/>
      <c r="Y48" s="40"/>
      <c r="Z48" s="40"/>
      <c r="AA48" s="2"/>
      <c r="AB48" s="23"/>
      <c r="AC48" s="23"/>
      <c r="AD48" s="23"/>
      <c r="AE48" s="51"/>
      <c r="AF48" s="51"/>
      <c r="AG48" s="51"/>
      <c r="AH48" s="51"/>
      <c r="AI48" s="51"/>
      <c r="AJ48" s="51"/>
      <c r="AK48" s="51"/>
      <c r="AL48" s="51"/>
      <c r="AM48" s="51"/>
    </row>
    <row r="49" spans="1:39" ht="13.5" thickBot="1" x14ac:dyDescent="0.25">
      <c r="A49" s="52"/>
      <c r="B49" s="52"/>
      <c r="C49" s="52"/>
      <c r="D49" s="52"/>
      <c r="E49" s="52"/>
      <c r="F49" s="52"/>
      <c r="G49" s="52"/>
      <c r="H49" s="52"/>
      <c r="I49" s="42"/>
      <c r="J49" s="52"/>
      <c r="K49" s="33"/>
      <c r="L49" s="33"/>
      <c r="M49" s="31"/>
      <c r="N49" s="43"/>
      <c r="O49" s="43"/>
      <c r="P49" s="44"/>
      <c r="Q49" s="42"/>
      <c r="R49" s="42"/>
      <c r="S49" s="52"/>
      <c r="T49" s="33"/>
      <c r="U49" s="33"/>
      <c r="V49" s="31"/>
      <c r="W49" s="43"/>
      <c r="X49" s="43"/>
      <c r="Y49" s="33"/>
      <c r="Z49" s="33"/>
      <c r="AA49" s="31"/>
      <c r="AB49" s="43"/>
      <c r="AC49" s="80"/>
      <c r="AD49" s="80"/>
      <c r="AE49" s="51"/>
      <c r="AF49" s="51"/>
      <c r="AG49" s="51"/>
      <c r="AH49" s="51"/>
      <c r="AI49" s="51"/>
      <c r="AJ49" s="51"/>
      <c r="AK49" s="51"/>
      <c r="AL49" s="51"/>
      <c r="AM49" s="51"/>
    </row>
    <row r="50" spans="1:39" x14ac:dyDescent="0.2">
      <c r="A50" s="45"/>
      <c r="B50" s="45"/>
      <c r="C50" s="45"/>
      <c r="D50" s="45"/>
      <c r="E50" s="45"/>
      <c r="F50" s="45"/>
      <c r="G50" s="45"/>
      <c r="H50" s="45"/>
      <c r="I50" s="47"/>
      <c r="J50" s="47"/>
      <c r="K50" s="47"/>
      <c r="L50" s="47"/>
      <c r="M50" s="47"/>
      <c r="N50" s="51"/>
      <c r="O50" s="51"/>
      <c r="P50" s="51"/>
      <c r="Q50" s="1157">
        <f>SUM(B46:AJ47)</f>
        <v>0</v>
      </c>
      <c r="R50" s="1158"/>
      <c r="S50" s="47"/>
      <c r="T50" s="47"/>
      <c r="U50" s="47"/>
      <c r="V50" s="2"/>
      <c r="W50" s="23"/>
      <c r="X50" s="41"/>
      <c r="Y50" s="47"/>
      <c r="Z50" s="21"/>
      <c r="AA50" s="21"/>
      <c r="AB50" s="23"/>
      <c r="AC50" s="81"/>
      <c r="AD50" s="81"/>
      <c r="AE50" s="51"/>
      <c r="AF50" s="51"/>
      <c r="AG50" s="51"/>
      <c r="AH50" s="51"/>
      <c r="AI50" s="51"/>
      <c r="AJ50" s="51"/>
      <c r="AK50" s="51"/>
      <c r="AL50" s="51"/>
      <c r="AM50" s="51"/>
    </row>
    <row r="51" spans="1:39" ht="13.5" thickBot="1" x14ac:dyDescent="0.25">
      <c r="A51" s="65"/>
      <c r="B51" s="1133"/>
      <c r="C51" s="1133"/>
      <c r="D51" s="65"/>
      <c r="E51" s="65"/>
      <c r="F51" s="65"/>
      <c r="G51" s="65"/>
      <c r="H51" s="65"/>
      <c r="I51" s="48"/>
      <c r="J51" s="48"/>
      <c r="K51" s="48"/>
      <c r="L51" s="48"/>
      <c r="M51" s="48"/>
      <c r="N51" s="51"/>
      <c r="O51" s="51"/>
      <c r="P51" s="51"/>
      <c r="Q51" s="1159"/>
      <c r="R51" s="1160"/>
      <c r="S51" s="48"/>
      <c r="T51" s="48"/>
      <c r="U51" s="48"/>
      <c r="V51" s="48"/>
      <c r="W51" s="20"/>
      <c r="X51" s="20"/>
      <c r="Y51" s="51"/>
      <c r="Z51" s="1167" t="s">
        <v>16</v>
      </c>
      <c r="AA51" s="1168"/>
      <c r="AB51" s="49"/>
      <c r="AC51" s="51"/>
      <c r="AD51" s="51"/>
      <c r="AE51" s="51"/>
      <c r="AF51" s="1165"/>
      <c r="AG51" s="1165"/>
      <c r="AH51" s="51"/>
      <c r="AI51" s="51"/>
      <c r="AJ51" s="51"/>
      <c r="AK51" s="51"/>
      <c r="AL51" s="51"/>
      <c r="AM51" s="51"/>
    </row>
    <row r="52" spans="1:39" x14ac:dyDescent="0.2">
      <c r="A52" s="50"/>
      <c r="B52" s="50"/>
      <c r="C52" s="50"/>
      <c r="D52" s="50"/>
      <c r="E52" s="50"/>
      <c r="F52" s="50"/>
      <c r="G52" s="50"/>
      <c r="H52" s="50"/>
      <c r="I52" s="48"/>
      <c r="J52" s="48"/>
      <c r="K52" s="48"/>
      <c r="L52" s="48"/>
      <c r="M52" s="48"/>
      <c r="N52" s="51"/>
      <c r="O52" s="51"/>
      <c r="P52" s="51"/>
      <c r="Q52" s="51"/>
      <c r="R52" s="51"/>
      <c r="S52" s="48"/>
      <c r="T52" s="48"/>
      <c r="U52" s="48"/>
      <c r="V52" s="48"/>
      <c r="W52" s="51"/>
      <c r="X52" s="51"/>
      <c r="Y52" s="51"/>
      <c r="Z52" s="1040" t="s">
        <v>17</v>
      </c>
      <c r="AA52" s="1041"/>
      <c r="AB52" s="51"/>
      <c r="AC52" s="51"/>
      <c r="AD52" s="51"/>
      <c r="AE52" s="51"/>
      <c r="AF52" s="1165"/>
      <c r="AG52" s="1165"/>
      <c r="AH52" s="51"/>
      <c r="AI52" s="51"/>
      <c r="AJ52" s="51"/>
      <c r="AK52" s="51"/>
      <c r="AL52" s="51"/>
      <c r="AM52" s="51"/>
    </row>
    <row r="53" spans="1:39" x14ac:dyDescent="0.2">
      <c r="A53" s="50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1"/>
      <c r="X53" s="51"/>
      <c r="Y53" s="51"/>
      <c r="Z53" s="1153"/>
      <c r="AA53" s="1154"/>
      <c r="AB53" s="51"/>
      <c r="AC53" s="51"/>
      <c r="AD53" s="51"/>
      <c r="AE53" s="50"/>
      <c r="AF53" s="1166"/>
      <c r="AG53" s="1166"/>
      <c r="AH53" s="50"/>
      <c r="AI53" s="50"/>
      <c r="AJ53" s="51"/>
      <c r="AK53" s="51"/>
      <c r="AL53" s="51"/>
      <c r="AM53" s="51"/>
    </row>
    <row r="54" spans="1:39" x14ac:dyDescent="0.2">
      <c r="A54" s="50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1"/>
      <c r="X54" s="51"/>
      <c r="Y54" s="51"/>
      <c r="Z54" s="1057"/>
      <c r="AA54" s="1058"/>
      <c r="AB54" s="51"/>
      <c r="AC54" s="51"/>
      <c r="AD54" s="51"/>
      <c r="AE54" s="51"/>
      <c r="AF54" s="51"/>
      <c r="AG54" s="51"/>
      <c r="AH54" s="51"/>
      <c r="AI54" s="51"/>
      <c r="AJ54" s="51"/>
      <c r="AK54" s="51"/>
      <c r="AL54" s="51"/>
      <c r="AM54" s="51"/>
    </row>
    <row r="55" spans="1:39" x14ac:dyDescent="0.2">
      <c r="A55" s="75"/>
      <c r="B55" s="1134" t="s">
        <v>189</v>
      </c>
      <c r="C55" s="1135"/>
      <c r="D55" s="16"/>
      <c r="E55" s="1138" t="s">
        <v>190</v>
      </c>
      <c r="F55" s="1139"/>
      <c r="G55" s="51"/>
      <c r="H55" s="1134" t="s">
        <v>299</v>
      </c>
      <c r="I55" s="1135"/>
      <c r="J55" s="16"/>
      <c r="K55" s="1134" t="s">
        <v>300</v>
      </c>
      <c r="L55" s="1135"/>
      <c r="M55" s="16"/>
      <c r="N55" s="1163" t="s">
        <v>302</v>
      </c>
      <c r="O55" s="1164"/>
      <c r="P55" s="51"/>
      <c r="Q55" s="51"/>
      <c r="R55" s="51"/>
      <c r="S55" s="51"/>
      <c r="T55" s="51"/>
      <c r="U55" s="51"/>
      <c r="V55" s="1034" t="s">
        <v>11</v>
      </c>
      <c r="W55" s="1034"/>
      <c r="X55" s="1035"/>
      <c r="Y55" s="51"/>
      <c r="Z55" s="1000"/>
      <c r="AA55" s="1001"/>
      <c r="AB55" s="49"/>
      <c r="AC55" s="51"/>
      <c r="AD55" s="51"/>
      <c r="AE55" s="51"/>
      <c r="AF55" s="51"/>
      <c r="AG55" s="51"/>
      <c r="AH55" s="51"/>
      <c r="AI55" s="51"/>
      <c r="AJ55" s="51"/>
      <c r="AK55" s="51"/>
      <c r="AL55" s="51"/>
      <c r="AM55" s="51"/>
    </row>
    <row r="56" spans="1:39" ht="26.25" customHeight="1" x14ac:dyDescent="0.2">
      <c r="A56" s="76"/>
      <c r="B56" s="1136"/>
      <c r="C56" s="1137"/>
      <c r="D56" s="16"/>
      <c r="E56" s="1140"/>
      <c r="F56" s="1141"/>
      <c r="G56" s="51"/>
      <c r="H56" s="1136"/>
      <c r="I56" s="1137"/>
      <c r="J56" s="16"/>
      <c r="K56" s="1136"/>
      <c r="L56" s="1137"/>
      <c r="M56" s="16"/>
      <c r="N56" s="1161" t="s">
        <v>5</v>
      </c>
      <c r="O56" s="1162"/>
      <c r="P56" s="51"/>
      <c r="Q56" s="51"/>
      <c r="R56" s="51"/>
      <c r="S56" s="51"/>
      <c r="T56" s="51"/>
      <c r="U56" s="51"/>
      <c r="V56" s="51"/>
      <c r="W56" s="26"/>
      <c r="X56" s="32" t="s">
        <v>0</v>
      </c>
      <c r="Y56" s="51"/>
      <c r="Z56" s="1000">
        <f>Établissement!V3</f>
        <v>0</v>
      </c>
      <c r="AA56" s="1001"/>
      <c r="AB56" s="50"/>
      <c r="AD56" s="51"/>
      <c r="AE56" s="51"/>
      <c r="AF56" s="51"/>
      <c r="AG56" s="51"/>
      <c r="AH56" s="51"/>
      <c r="AI56" s="51"/>
      <c r="AJ56" s="51"/>
      <c r="AK56" s="51"/>
      <c r="AL56" s="51"/>
      <c r="AM56" s="51"/>
    </row>
    <row r="57" spans="1:39" x14ac:dyDescent="0.2">
      <c r="A57" s="77"/>
      <c r="B57" s="1153"/>
      <c r="C57" s="1154"/>
      <c r="D57" s="16"/>
      <c r="E57" s="1153"/>
      <c r="F57" s="1154"/>
      <c r="G57" s="51"/>
      <c r="H57" s="1153"/>
      <c r="I57" s="1154"/>
      <c r="J57" s="16"/>
      <c r="K57" s="1153"/>
      <c r="L57" s="1154"/>
      <c r="M57" s="16"/>
      <c r="N57" s="1014"/>
      <c r="O57" s="1015"/>
      <c r="P57" s="51"/>
      <c r="Q57" s="51"/>
      <c r="R57" s="51"/>
      <c r="S57" s="51"/>
      <c r="T57" s="51"/>
      <c r="U57" s="51"/>
      <c r="V57" s="51"/>
      <c r="W57" s="1026" t="s">
        <v>18</v>
      </c>
      <c r="X57" s="1027"/>
      <c r="Y57" s="51"/>
      <c r="Z57" s="1000">
        <f>Établissement!V4</f>
        <v>0</v>
      </c>
      <c r="AA57" s="1001"/>
      <c r="AB57" s="50"/>
      <c r="AC57" s="51"/>
      <c r="AD57" s="51"/>
      <c r="AE57" s="51"/>
      <c r="AF57" s="51"/>
      <c r="AG57" s="51"/>
      <c r="AH57" s="51"/>
      <c r="AI57" s="51"/>
      <c r="AJ57" s="51"/>
      <c r="AK57" s="51"/>
      <c r="AL57" s="51"/>
      <c r="AM57" s="51"/>
    </row>
    <row r="58" spans="1:39" x14ac:dyDescent="0.2">
      <c r="A58" s="79" t="s">
        <v>11</v>
      </c>
      <c r="B58" s="1057"/>
      <c r="C58" s="1058"/>
      <c r="D58" s="16"/>
      <c r="E58" s="1057"/>
      <c r="F58" s="1058"/>
      <c r="G58" s="51"/>
      <c r="H58" s="1057"/>
      <c r="I58" s="1058"/>
      <c r="J58" s="16"/>
      <c r="K58" s="1057"/>
      <c r="L58" s="1058"/>
      <c r="M58" s="16"/>
      <c r="N58" s="1018"/>
      <c r="O58" s="1019"/>
      <c r="P58" s="51"/>
      <c r="Q58" s="51"/>
      <c r="R58" s="51"/>
      <c r="S58" s="51"/>
      <c r="T58" s="51"/>
      <c r="U58" s="51"/>
      <c r="V58" s="1032" t="s">
        <v>21</v>
      </c>
      <c r="W58" s="1032"/>
      <c r="X58" s="1033"/>
      <c r="Y58" s="51"/>
      <c r="Z58" s="1008">
        <f>Établissement!V5+Établissement!V6</f>
        <v>0</v>
      </c>
      <c r="AA58" s="1009"/>
      <c r="AB58" s="51"/>
      <c r="AC58" s="51"/>
      <c r="AD58" s="51"/>
      <c r="AE58" s="51"/>
      <c r="AF58" s="51"/>
      <c r="AG58" s="51"/>
      <c r="AH58" s="51"/>
      <c r="AI58" s="51"/>
      <c r="AJ58" s="51"/>
      <c r="AK58" s="51"/>
      <c r="AL58" s="51"/>
      <c r="AM58" s="51"/>
    </row>
    <row r="59" spans="1:39" x14ac:dyDescent="0.2">
      <c r="A59" s="32" t="s">
        <v>0</v>
      </c>
      <c r="B59" s="1142">
        <f>'vie étudiante'!D3</f>
        <v>0</v>
      </c>
      <c r="C59" s="1143"/>
      <c r="D59" s="912"/>
      <c r="E59" s="1142">
        <f>'vie étudiante'!G3</f>
        <v>0</v>
      </c>
      <c r="F59" s="1143"/>
      <c r="G59" s="922"/>
      <c r="H59" s="1142">
        <f>'vie étudiante'!J3</f>
        <v>0</v>
      </c>
      <c r="I59" s="1143"/>
      <c r="J59" s="912"/>
      <c r="K59" s="1142">
        <f>'vie étudiante'!M3</f>
        <v>0</v>
      </c>
      <c r="L59" s="1143"/>
      <c r="M59" s="16"/>
      <c r="N59" s="1020">
        <f>'vie étudiante'!P3</f>
        <v>0</v>
      </c>
      <c r="O59" s="1021"/>
      <c r="P59" s="51"/>
      <c r="Q59" s="51"/>
      <c r="R59" s="51"/>
      <c r="S59" s="51"/>
      <c r="T59" s="51"/>
      <c r="U59" s="51"/>
      <c r="V59" s="51"/>
      <c r="W59" s="34"/>
      <c r="X59" s="35"/>
      <c r="Y59" s="51"/>
      <c r="Z59" s="87"/>
      <c r="AA59" s="87"/>
      <c r="AB59" s="51"/>
      <c r="AC59" s="51"/>
      <c r="AD59" s="51"/>
      <c r="AE59" s="51"/>
      <c r="AF59" s="51"/>
      <c r="AG59" s="51"/>
      <c r="AH59" s="51"/>
      <c r="AI59" s="51"/>
      <c r="AJ59" s="51"/>
      <c r="AK59" s="51"/>
      <c r="AL59" s="51"/>
      <c r="AM59" s="51"/>
    </row>
    <row r="60" spans="1:39" x14ac:dyDescent="0.2">
      <c r="A60" s="527" t="s">
        <v>400</v>
      </c>
      <c r="B60" s="1142">
        <f>'vie étudiante'!D4</f>
        <v>0</v>
      </c>
      <c r="C60" s="1143"/>
      <c r="D60" s="912"/>
      <c r="E60" s="1142">
        <f>'vie étudiante'!G4</f>
        <v>0</v>
      </c>
      <c r="F60" s="1143"/>
      <c r="G60" s="922"/>
      <c r="H60" s="1142">
        <f>'vie étudiante'!J4</f>
        <v>0</v>
      </c>
      <c r="I60" s="1143"/>
      <c r="J60" s="912"/>
      <c r="K60" s="1142">
        <f>'vie étudiante'!M4</f>
        <v>0</v>
      </c>
      <c r="L60" s="1143"/>
      <c r="M60" s="16"/>
      <c r="N60" s="1020">
        <f>'vie étudiante'!P4</f>
        <v>0</v>
      </c>
      <c r="O60" s="1021"/>
      <c r="P60" s="51"/>
      <c r="Q60" s="51"/>
      <c r="R60" s="51"/>
      <c r="S60" s="51"/>
      <c r="T60" s="51"/>
      <c r="U60" s="51"/>
      <c r="V60" s="1002" t="s">
        <v>3</v>
      </c>
      <c r="W60" s="1002"/>
      <c r="X60" s="1003"/>
      <c r="Y60" s="51"/>
      <c r="Z60" s="91"/>
      <c r="AA60" s="92"/>
      <c r="AB60" s="51"/>
      <c r="AC60" s="51"/>
      <c r="AD60" s="51"/>
      <c r="AE60" s="51"/>
      <c r="AF60" s="51"/>
      <c r="AG60" s="51"/>
      <c r="AH60" s="51"/>
      <c r="AI60" s="51"/>
      <c r="AJ60" s="51"/>
      <c r="AK60" s="51"/>
      <c r="AL60" s="51"/>
      <c r="AM60" s="51"/>
    </row>
    <row r="61" spans="1:39" x14ac:dyDescent="0.2">
      <c r="A61" s="527" t="s">
        <v>21</v>
      </c>
      <c r="B61" s="1142">
        <f>'vie étudiante'!D5+'vie étudiante'!D6</f>
        <v>0</v>
      </c>
      <c r="C61" s="1143"/>
      <c r="D61" s="912"/>
      <c r="E61" s="1142">
        <f>'vie étudiante'!G5+'vie étudiante'!G6</f>
        <v>0</v>
      </c>
      <c r="F61" s="1143"/>
      <c r="G61" s="922"/>
      <c r="H61" s="1142">
        <f>'vie étudiante'!J5+'vie étudiante'!J6</f>
        <v>0</v>
      </c>
      <c r="I61" s="1143"/>
      <c r="J61" s="912"/>
      <c r="K61" s="1142">
        <f>'vie étudiante'!M6</f>
        <v>0</v>
      </c>
      <c r="L61" s="1143"/>
      <c r="M61" s="16"/>
      <c r="N61" s="1016">
        <f>'vie étudiante'!P5+'vie étudiante'!P6</f>
        <v>0</v>
      </c>
      <c r="O61" s="1017"/>
      <c r="P61" s="51"/>
      <c r="Q61" s="51"/>
      <c r="R61" s="51"/>
      <c r="S61" s="51"/>
      <c r="T61" s="51"/>
      <c r="U61" s="51"/>
      <c r="V61" s="1004" t="s">
        <v>23</v>
      </c>
      <c r="W61" s="1004"/>
      <c r="X61" s="1005"/>
      <c r="Y61" s="51"/>
      <c r="Z61" s="1000">
        <f>Établissement!V20</f>
        <v>0</v>
      </c>
      <c r="AA61" s="1001"/>
      <c r="AB61" s="51"/>
      <c r="AC61" s="51"/>
      <c r="AD61" s="51"/>
      <c r="AE61" s="51"/>
      <c r="AF61" s="51"/>
      <c r="AG61" s="51"/>
      <c r="AH61" s="51"/>
      <c r="AI61" s="51"/>
      <c r="AJ61" s="51"/>
      <c r="AK61" s="51"/>
      <c r="AL61" s="51"/>
      <c r="AM61" s="51"/>
    </row>
    <row r="62" spans="1:39" x14ac:dyDescent="0.2">
      <c r="A62" s="78"/>
      <c r="B62" s="36"/>
      <c r="C62" s="36"/>
      <c r="D62" s="16"/>
      <c r="E62" s="36"/>
      <c r="F62" s="36"/>
      <c r="G62" s="51"/>
      <c r="H62" s="36"/>
      <c r="I62" s="36"/>
      <c r="J62" s="16"/>
      <c r="K62" s="36"/>
      <c r="L62" s="36"/>
      <c r="M62" s="16"/>
      <c r="N62" s="36"/>
      <c r="O62" s="36"/>
      <c r="P62" s="51"/>
      <c r="Q62" s="51"/>
      <c r="R62" s="51"/>
      <c r="S62" s="51"/>
      <c r="T62" s="51"/>
      <c r="U62" s="51"/>
      <c r="V62" s="1006" t="s">
        <v>25</v>
      </c>
      <c r="W62" s="1006"/>
      <c r="X62" s="1007"/>
      <c r="Y62" s="51"/>
      <c r="Z62" s="1000">
        <f>Établissement!V29</f>
        <v>0</v>
      </c>
      <c r="AA62" s="1001"/>
      <c r="AB62" s="51"/>
      <c r="AC62" s="51"/>
      <c r="AD62" s="51"/>
      <c r="AE62" s="51"/>
      <c r="AF62" s="51"/>
      <c r="AG62" s="51"/>
      <c r="AH62" s="51"/>
      <c r="AI62" s="51"/>
      <c r="AJ62" s="51"/>
      <c r="AK62" s="51"/>
      <c r="AL62" s="51"/>
      <c r="AM62" s="51"/>
    </row>
    <row r="63" spans="1:39" ht="12.75" customHeight="1" x14ac:dyDescent="0.2">
      <c r="A63" s="79" t="s">
        <v>3</v>
      </c>
      <c r="B63" s="37"/>
      <c r="C63" s="38"/>
      <c r="D63" s="16"/>
      <c r="E63" s="37"/>
      <c r="F63" s="38"/>
      <c r="G63" s="51"/>
      <c r="H63" s="37"/>
      <c r="I63" s="38"/>
      <c r="J63" s="16"/>
      <c r="K63" s="547"/>
      <c r="L63" s="548"/>
      <c r="M63" s="16"/>
      <c r="N63" s="1022"/>
      <c r="O63" s="1023"/>
      <c r="P63" s="51"/>
      <c r="Q63" s="51"/>
      <c r="R63" s="51"/>
      <c r="S63" s="51"/>
      <c r="T63" s="51"/>
      <c r="U63" s="51"/>
      <c r="V63" s="1004" t="s">
        <v>19</v>
      </c>
      <c r="W63" s="1004"/>
      <c r="X63" s="1005"/>
      <c r="Y63" s="51"/>
      <c r="Z63" s="1000">
        <f>Établissement!U30</f>
        <v>0</v>
      </c>
      <c r="AA63" s="1001"/>
      <c r="AB63" s="51"/>
      <c r="AC63" s="278"/>
      <c r="AD63" s="110"/>
      <c r="AE63" s="51"/>
      <c r="AF63" s="51"/>
      <c r="AG63" s="51"/>
      <c r="AH63" s="51"/>
      <c r="AI63" s="51"/>
      <c r="AJ63" s="51"/>
      <c r="AK63" s="51"/>
      <c r="AL63" s="51"/>
      <c r="AM63" s="51"/>
    </row>
    <row r="64" spans="1:39" x14ac:dyDescent="0.2">
      <c r="A64" s="527" t="s">
        <v>23</v>
      </c>
      <c r="B64" s="1146">
        <f>'vie étudiante'!D20</f>
        <v>0</v>
      </c>
      <c r="C64" s="1147"/>
      <c r="D64" s="16"/>
      <c r="E64" s="1146">
        <f>'vie étudiante'!G20</f>
        <v>0</v>
      </c>
      <c r="F64" s="1147"/>
      <c r="G64" s="51"/>
      <c r="H64" s="1146">
        <f>'vie étudiante'!J20</f>
        <v>0</v>
      </c>
      <c r="I64" s="1147"/>
      <c r="J64" s="16"/>
      <c r="K64" s="1146">
        <f>'vie étudiante'!M20</f>
        <v>0</v>
      </c>
      <c r="L64" s="1147"/>
      <c r="M64" s="16"/>
      <c r="N64" s="1024">
        <f>'vie étudiante'!P20</f>
        <v>0</v>
      </c>
      <c r="O64" s="1025"/>
      <c r="P64" s="51"/>
      <c r="Q64" s="51"/>
      <c r="R64" s="51"/>
      <c r="S64" s="51"/>
      <c r="T64" s="51"/>
      <c r="U64" s="51"/>
      <c r="V64" s="1004" t="s">
        <v>20</v>
      </c>
      <c r="W64" s="1004"/>
      <c r="X64" s="1005"/>
      <c r="Y64" s="51"/>
      <c r="Z64" s="1000">
        <f>Établissement!U31</f>
        <v>0</v>
      </c>
      <c r="AA64" s="1001"/>
      <c r="AB64" s="51"/>
      <c r="AC64" s="278"/>
      <c r="AD64" s="110"/>
      <c r="AE64" s="51"/>
      <c r="AF64" s="51"/>
      <c r="AG64" s="51"/>
      <c r="AH64" s="51"/>
      <c r="AI64" s="51"/>
      <c r="AJ64" s="51"/>
      <c r="AK64" s="51"/>
      <c r="AL64" s="51"/>
      <c r="AM64" s="51"/>
    </row>
    <row r="65" spans="1:39" x14ac:dyDescent="0.2">
      <c r="A65" s="527" t="s">
        <v>26</v>
      </c>
      <c r="B65" s="1150">
        <f>'vie étudiante'!D29</f>
        <v>0</v>
      </c>
      <c r="C65" s="1151"/>
      <c r="D65" s="16"/>
      <c r="E65" s="1146">
        <f>'vie étudiante'!G29</f>
        <v>0</v>
      </c>
      <c r="F65" s="1147"/>
      <c r="G65" s="51"/>
      <c r="H65" s="1146">
        <f>'vie étudiante'!J29</f>
        <v>0</v>
      </c>
      <c r="I65" s="1147"/>
      <c r="J65" s="16"/>
      <c r="K65" s="1146">
        <f>'vie étudiante'!M29</f>
        <v>0</v>
      </c>
      <c r="L65" s="1147"/>
      <c r="M65" s="16"/>
      <c r="N65" s="1024">
        <f>'vie étudiante'!P29</f>
        <v>0</v>
      </c>
      <c r="O65" s="1025"/>
      <c r="P65" s="51"/>
      <c r="Q65" s="51"/>
      <c r="R65" s="51"/>
      <c r="S65" s="51"/>
      <c r="T65" s="51"/>
      <c r="U65" s="51"/>
      <c r="V65" s="1004" t="s">
        <v>22</v>
      </c>
      <c r="W65" s="1004"/>
      <c r="X65" s="1005"/>
      <c r="Y65" s="51"/>
      <c r="Z65" s="1000">
        <f>Établissement!U32</f>
        <v>0</v>
      </c>
      <c r="AA65" s="1001"/>
      <c r="AB65" s="51"/>
      <c r="AC65" s="278"/>
      <c r="AD65" s="110"/>
      <c r="AE65" s="51"/>
      <c r="AF65" s="51"/>
      <c r="AG65" s="51"/>
      <c r="AH65" s="51"/>
      <c r="AI65" s="51"/>
      <c r="AJ65" s="51"/>
      <c r="AK65" s="51"/>
      <c r="AL65" s="51"/>
      <c r="AM65" s="51"/>
    </row>
    <row r="66" spans="1:39" ht="21.75" customHeight="1" x14ac:dyDescent="0.2">
      <c r="A66" s="528" t="s">
        <v>14</v>
      </c>
      <c r="B66" s="1144">
        <f>'vie étudiante'!B32:D32</f>
        <v>0</v>
      </c>
      <c r="C66" s="1145"/>
      <c r="D66" s="549"/>
      <c r="E66" s="1144">
        <f>'vie étudiante'!E32:G32</f>
        <v>0</v>
      </c>
      <c r="F66" s="1145"/>
      <c r="G66" s="550"/>
      <c r="H66" s="1144">
        <f>'vie étudiante'!H32:J32</f>
        <v>0</v>
      </c>
      <c r="I66" s="1145"/>
      <c r="J66" s="549"/>
      <c r="K66" s="1144">
        <f>'vie étudiante'!K32:M32</f>
        <v>0</v>
      </c>
      <c r="L66" s="1145"/>
      <c r="M66" s="549"/>
      <c r="N66" s="1012">
        <f>'vie étudiante'!N32:P32</f>
        <v>0</v>
      </c>
      <c r="O66" s="1013"/>
      <c r="P66" s="51"/>
      <c r="Q66" s="51"/>
      <c r="R66" s="51"/>
      <c r="S66" s="51"/>
      <c r="T66" s="51"/>
      <c r="U66" s="51"/>
      <c r="V66" s="1010" t="s">
        <v>14</v>
      </c>
      <c r="W66" s="1010"/>
      <c r="X66" s="1011"/>
      <c r="Y66" s="51"/>
      <c r="Z66" s="1008">
        <f>Établissement!U33+Établissement!U34</f>
        <v>0</v>
      </c>
      <c r="AA66" s="1009"/>
      <c r="AB66" s="51"/>
      <c r="AC66" s="51"/>
      <c r="AD66" s="51"/>
      <c r="AE66" s="51"/>
      <c r="AF66" s="51"/>
      <c r="AG66" s="51"/>
      <c r="AH66" s="51"/>
      <c r="AI66" s="51"/>
      <c r="AJ66" s="51"/>
      <c r="AK66" s="51"/>
      <c r="AL66" s="51"/>
      <c r="AM66" s="51"/>
    </row>
    <row r="67" spans="1:39" x14ac:dyDescent="0.2">
      <c r="A67" s="527"/>
      <c r="B67" s="976"/>
      <c r="C67" s="977"/>
      <c r="D67" s="1"/>
      <c r="E67" s="976"/>
      <c r="F67" s="977"/>
      <c r="G67" s="51"/>
      <c r="H67" s="976"/>
      <c r="I67" s="977"/>
      <c r="J67" s="1"/>
      <c r="K67" s="976"/>
      <c r="L67" s="977"/>
      <c r="M67" s="1"/>
      <c r="N67" s="994"/>
      <c r="O67" s="995"/>
      <c r="P67" s="51"/>
      <c r="Q67" s="51"/>
      <c r="R67" s="51"/>
      <c r="S67" s="51"/>
      <c r="T67" s="51"/>
      <c r="U67" s="51"/>
      <c r="V67" s="51"/>
      <c r="W67" s="33"/>
      <c r="X67" s="33"/>
      <c r="Y67" s="51"/>
      <c r="Z67" s="51"/>
      <c r="AA67" s="51"/>
      <c r="AB67" s="51"/>
      <c r="AC67" s="51"/>
      <c r="AD67" s="51"/>
      <c r="AE67" s="51"/>
      <c r="AF67" s="51"/>
      <c r="AG67" s="51"/>
      <c r="AH67" s="51"/>
      <c r="AI67" s="51"/>
      <c r="AJ67" s="51"/>
      <c r="AK67" s="51"/>
      <c r="AL67" s="51"/>
      <c r="AM67" s="51"/>
    </row>
    <row r="68" spans="1:39" x14ac:dyDescent="0.2">
      <c r="A68" s="527"/>
      <c r="B68" s="51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1"/>
      <c r="Z68" s="51"/>
      <c r="AA68" s="51"/>
      <c r="AB68" s="51"/>
      <c r="AC68" s="51"/>
      <c r="AD68" s="51"/>
      <c r="AE68" s="51"/>
      <c r="AF68" s="51"/>
      <c r="AG68" s="51"/>
      <c r="AH68" s="51"/>
      <c r="AI68" s="51"/>
      <c r="AJ68" s="51"/>
      <c r="AK68" s="51"/>
      <c r="AL68" s="51"/>
      <c r="AM68" s="51"/>
    </row>
    <row r="69" spans="1:39" ht="27" customHeight="1" x14ac:dyDescent="0.2">
      <c r="A69" s="1131" t="s">
        <v>15</v>
      </c>
      <c r="B69" s="974">
        <f>SUM(B59:C61)-SUM(B64:C66)</f>
        <v>0</v>
      </c>
      <c r="C69" s="975"/>
      <c r="D69" s="51"/>
      <c r="E69" s="974">
        <f>SUM(E59:F61)-SUM(E64:F66)</f>
        <v>0</v>
      </c>
      <c r="F69" s="975"/>
      <c r="G69" s="51"/>
      <c r="H69" s="974">
        <f>SUM(H59:I61)-SUM(H64:I66)</f>
        <v>0</v>
      </c>
      <c r="I69" s="975"/>
      <c r="J69" s="51"/>
      <c r="K69" s="974">
        <f>SUM(K59:L61)-SUM(K64:L66)</f>
        <v>0</v>
      </c>
      <c r="L69" s="975"/>
      <c r="M69" s="51"/>
      <c r="N69" s="974">
        <f>SUM(N59:O61)-SUM(N64:O66)</f>
        <v>0</v>
      </c>
      <c r="O69" s="975"/>
      <c r="P69" s="51"/>
      <c r="Q69" s="51"/>
      <c r="R69" s="51"/>
      <c r="S69" s="51"/>
      <c r="T69" s="51"/>
      <c r="U69" s="51"/>
      <c r="V69" s="985" t="s">
        <v>182</v>
      </c>
      <c r="W69" s="985"/>
      <c r="X69" s="985"/>
      <c r="Y69" s="51"/>
      <c r="Z69" s="996">
        <f>SUM(Z56:AA58)-SUM(Z61:AA66)</f>
        <v>0</v>
      </c>
      <c r="AA69" s="997"/>
      <c r="AB69" s="51"/>
      <c r="AC69" s="51"/>
      <c r="AD69" s="51"/>
      <c r="AE69" s="51"/>
      <c r="AF69" s="51"/>
      <c r="AG69" s="51"/>
      <c r="AH69" s="51"/>
      <c r="AI69" s="51"/>
      <c r="AJ69" s="51"/>
      <c r="AK69" s="51"/>
      <c r="AL69" s="51"/>
      <c r="AM69" s="51"/>
    </row>
    <row r="70" spans="1:39" x14ac:dyDescent="0.2">
      <c r="A70" s="1152"/>
      <c r="B70" s="973"/>
      <c r="C70" s="973"/>
      <c r="D70" s="551"/>
      <c r="E70" s="973"/>
      <c r="F70" s="973"/>
      <c r="G70" s="87"/>
      <c r="H70" s="973"/>
      <c r="I70" s="973"/>
      <c r="J70" s="551"/>
      <c r="K70" s="973"/>
      <c r="L70" s="973"/>
      <c r="M70" s="551"/>
      <c r="N70" s="973"/>
      <c r="O70" s="989"/>
      <c r="P70" s="51"/>
      <c r="Q70" s="51"/>
      <c r="R70" s="51"/>
      <c r="S70" s="51"/>
      <c r="T70" s="51"/>
      <c r="U70" s="51"/>
      <c r="V70" s="985"/>
      <c r="W70" s="985"/>
      <c r="X70" s="985"/>
      <c r="Y70" s="51"/>
      <c r="Z70" s="998"/>
      <c r="AA70" s="999"/>
      <c r="AB70" s="51"/>
      <c r="AC70" s="51"/>
      <c r="AD70" s="51"/>
      <c r="AE70" s="51"/>
      <c r="AF70" s="51"/>
      <c r="AG70" s="51"/>
      <c r="AH70" s="51"/>
      <c r="AI70" s="51"/>
      <c r="AJ70" s="51"/>
      <c r="AK70" s="51"/>
      <c r="AL70" s="51"/>
      <c r="AM70" s="51"/>
    </row>
    <row r="71" spans="1:39" x14ac:dyDescent="0.2">
      <c r="A71" s="51"/>
      <c r="B71" s="51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1"/>
      <c r="Z71" s="51"/>
      <c r="AA71" s="51"/>
      <c r="AB71" s="51"/>
      <c r="AC71" s="51"/>
      <c r="AD71" s="51"/>
      <c r="AE71" s="51"/>
      <c r="AF71" s="51"/>
      <c r="AG71" s="51"/>
      <c r="AH71" s="51"/>
      <c r="AI71" s="51"/>
      <c r="AJ71" s="51"/>
      <c r="AK71" s="51"/>
      <c r="AL71" s="51"/>
      <c r="AM71" s="51"/>
    </row>
    <row r="72" spans="1:39" x14ac:dyDescent="0.2">
      <c r="A72" s="51"/>
      <c r="B72" s="51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  <c r="U72" s="51"/>
      <c r="V72" s="51"/>
      <c r="W72" s="51"/>
      <c r="X72" s="51"/>
      <c r="Y72" s="51"/>
      <c r="Z72" s="51"/>
      <c r="AA72" s="51"/>
      <c r="AB72" s="51"/>
      <c r="AC72" s="51"/>
      <c r="AD72" s="51"/>
      <c r="AE72" s="51"/>
      <c r="AF72" s="51"/>
      <c r="AG72" s="51"/>
      <c r="AH72" s="51"/>
      <c r="AI72" s="51"/>
      <c r="AJ72" s="51"/>
      <c r="AK72" s="51"/>
      <c r="AL72" s="51"/>
      <c r="AM72" s="51"/>
    </row>
    <row r="73" spans="1:39" x14ac:dyDescent="0.2">
      <c r="A73" s="52"/>
      <c r="B73" s="40"/>
      <c r="C73" s="40"/>
      <c r="D73" s="2"/>
      <c r="E73" s="23"/>
      <c r="F73" s="23"/>
      <c r="G73" s="41"/>
      <c r="H73" s="40"/>
      <c r="I73" s="40"/>
      <c r="J73" s="52"/>
      <c r="K73" s="40"/>
      <c r="L73" s="40"/>
      <c r="M73" s="2"/>
      <c r="N73" s="23"/>
      <c r="O73" s="23"/>
      <c r="P73" s="41"/>
      <c r="Q73" s="40"/>
      <c r="R73" s="40"/>
      <c r="S73" s="52"/>
      <c r="T73" s="40"/>
      <c r="U73" s="40"/>
      <c r="V73" s="1"/>
      <c r="X73" s="23"/>
      <c r="Y73" s="40"/>
      <c r="Z73" s="40"/>
      <c r="AA73" s="2"/>
      <c r="AB73" s="23"/>
      <c r="AC73" s="33"/>
      <c r="AD73" s="33"/>
      <c r="AE73" s="51"/>
      <c r="AF73" s="51"/>
      <c r="AG73" s="51"/>
      <c r="AH73" s="51"/>
      <c r="AI73" s="51"/>
      <c r="AJ73" s="51"/>
      <c r="AK73" s="51"/>
      <c r="AL73" s="51"/>
      <c r="AM73" s="51"/>
    </row>
    <row r="74" spans="1:39" ht="29.25" customHeight="1" thickBot="1" x14ac:dyDescent="0.25">
      <c r="A74" s="52"/>
      <c r="B74" s="52"/>
      <c r="C74" s="52"/>
      <c r="D74" s="52"/>
      <c r="E74" s="52"/>
      <c r="F74" s="52"/>
      <c r="G74" s="52"/>
      <c r="H74" s="58"/>
      <c r="I74" s="58"/>
      <c r="J74" s="52"/>
      <c r="K74" s="33"/>
      <c r="L74" s="33"/>
      <c r="M74" s="31"/>
      <c r="N74" s="43"/>
      <c r="O74" s="43"/>
      <c r="P74" s="44"/>
      <c r="Q74" s="33"/>
      <c r="R74" s="33"/>
      <c r="S74" s="52"/>
      <c r="T74" s="33"/>
      <c r="U74" s="93"/>
      <c r="V74" s="46"/>
      <c r="W74" s="51"/>
      <c r="X74" s="80"/>
      <c r="Y74" s="33"/>
      <c r="Z74" s="33"/>
      <c r="AA74" s="52"/>
      <c r="AB74" s="80"/>
      <c r="AC74" s="80"/>
      <c r="AD74" s="80"/>
      <c r="AE74" s="51"/>
      <c r="AF74" s="51"/>
      <c r="AG74" s="51"/>
      <c r="AH74" s="51"/>
      <c r="AI74" s="51"/>
      <c r="AJ74" s="51"/>
      <c r="AK74" s="51"/>
      <c r="AL74" s="51"/>
      <c r="AM74" s="51"/>
    </row>
    <row r="75" spans="1:39" x14ac:dyDescent="0.2">
      <c r="A75" s="52"/>
      <c r="B75" s="40"/>
      <c r="C75" s="40"/>
      <c r="D75" s="2"/>
      <c r="E75" s="23"/>
      <c r="F75" s="23"/>
      <c r="G75" s="2"/>
      <c r="H75" s="51"/>
      <c r="I75" s="51"/>
      <c r="J75" s="1"/>
      <c r="K75" s="40"/>
      <c r="L75" s="40"/>
      <c r="M75" s="2"/>
      <c r="N75" s="23"/>
      <c r="O75" s="23"/>
      <c r="P75" s="41"/>
      <c r="Q75" s="990">
        <f>SUM(N69,Q50,Q27)</f>
        <v>0</v>
      </c>
      <c r="R75" s="991"/>
      <c r="S75" s="52"/>
      <c r="T75" s="40"/>
      <c r="U75" s="979">
        <f>+Z69+Q75</f>
        <v>0</v>
      </c>
      <c r="V75" s="980"/>
      <c r="W75" s="981"/>
      <c r="X75" s="986" t="s">
        <v>181</v>
      </c>
      <c r="Y75" s="987"/>
      <c r="Z75" s="987"/>
      <c r="AA75" s="987"/>
      <c r="AB75" s="987"/>
      <c r="AC75" s="988"/>
      <c r="AD75" s="33"/>
      <c r="AE75" s="51"/>
      <c r="AF75" s="51"/>
      <c r="AG75" s="51"/>
      <c r="AH75" s="51"/>
      <c r="AI75" s="51"/>
      <c r="AJ75" s="51"/>
      <c r="AK75" s="51"/>
      <c r="AL75" s="51"/>
      <c r="AM75" s="51"/>
    </row>
    <row r="76" spans="1:39" ht="13.5" thickBot="1" x14ac:dyDescent="0.25">
      <c r="A76" s="52"/>
      <c r="B76" s="52"/>
      <c r="C76" s="52"/>
      <c r="D76" s="52"/>
      <c r="E76" s="52"/>
      <c r="F76" s="52"/>
      <c r="G76" s="52"/>
      <c r="H76" s="51"/>
      <c r="I76" s="51"/>
      <c r="J76" s="1"/>
      <c r="K76" s="33"/>
      <c r="L76" s="33"/>
      <c r="M76" s="31"/>
      <c r="N76" s="43"/>
      <c r="O76" s="43"/>
      <c r="P76" s="44"/>
      <c r="Q76" s="992"/>
      <c r="R76" s="993"/>
      <c r="S76" s="52"/>
      <c r="T76" s="33"/>
      <c r="U76" s="982"/>
      <c r="V76" s="983"/>
      <c r="W76" s="984"/>
      <c r="X76" s="986"/>
      <c r="Y76" s="987"/>
      <c r="Z76" s="987"/>
      <c r="AA76" s="987"/>
      <c r="AB76" s="987"/>
      <c r="AC76" s="988"/>
      <c r="AD76" s="80"/>
      <c r="AE76" s="51"/>
      <c r="AF76" s="51"/>
      <c r="AG76" s="51"/>
      <c r="AH76" s="51"/>
      <c r="AI76" s="51"/>
      <c r="AJ76" s="51"/>
      <c r="AK76" s="51"/>
      <c r="AL76" s="51"/>
      <c r="AM76" s="51"/>
    </row>
    <row r="77" spans="1:39" x14ac:dyDescent="0.2">
      <c r="A77" s="51"/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51"/>
      <c r="AC77" s="51"/>
      <c r="AD77" s="51"/>
      <c r="AE77" s="51"/>
      <c r="AF77" s="51"/>
      <c r="AG77" s="51"/>
      <c r="AH77" s="51"/>
      <c r="AI77" s="51"/>
      <c r="AJ77" s="51"/>
      <c r="AK77" s="51"/>
      <c r="AL77" s="51"/>
      <c r="AM77" s="51"/>
    </row>
    <row r="78" spans="1:39" x14ac:dyDescent="0.2">
      <c r="U78" s="978"/>
      <c r="V78" s="978"/>
      <c r="W78" s="978"/>
    </row>
    <row r="79" spans="1:39" x14ac:dyDescent="0.2">
      <c r="W79" s="499"/>
    </row>
    <row r="80" spans="1:39" x14ac:dyDescent="0.2">
      <c r="W80" s="499"/>
    </row>
    <row r="81" spans="23:23" x14ac:dyDescent="0.2">
      <c r="W81" s="499"/>
    </row>
    <row r="99" spans="1:4" x14ac:dyDescent="0.2">
      <c r="A99" s="1148"/>
      <c r="B99" s="1148"/>
      <c r="C99" s="1148"/>
      <c r="D99" s="1149"/>
    </row>
  </sheetData>
  <mergeCells count="485">
    <mergeCell ref="Q27:R28"/>
    <mergeCell ref="N32:O32"/>
    <mergeCell ref="AL34:AM34"/>
    <mergeCell ref="AL33:AM33"/>
    <mergeCell ref="AL32:AM32"/>
    <mergeCell ref="N29:O29"/>
    <mergeCell ref="N33:O33"/>
    <mergeCell ref="W33:X33"/>
    <mergeCell ref="A23:A24"/>
    <mergeCell ref="T34:U34"/>
    <mergeCell ref="H34:I34"/>
    <mergeCell ref="N34:O34"/>
    <mergeCell ref="N23:O24"/>
    <mergeCell ref="Q29:R29"/>
    <mergeCell ref="Q23:R24"/>
    <mergeCell ref="K23:L24"/>
    <mergeCell ref="K29:L29"/>
    <mergeCell ref="E34:F34"/>
    <mergeCell ref="H23:I24"/>
    <mergeCell ref="K33:L33"/>
    <mergeCell ref="K34:L34"/>
    <mergeCell ref="K32:L32"/>
    <mergeCell ref="H33:I33"/>
    <mergeCell ref="AI33:AJ33"/>
    <mergeCell ref="AI32:AJ32"/>
    <mergeCell ref="AF33:AG33"/>
    <mergeCell ref="W34:X34"/>
    <mergeCell ref="Z34:AA34"/>
    <mergeCell ref="Z35:AA35"/>
    <mergeCell ref="W35:X35"/>
    <mergeCell ref="AI36:AJ36"/>
    <mergeCell ref="AL35:AM35"/>
    <mergeCell ref="AI34:AJ34"/>
    <mergeCell ref="AL38:AM38"/>
    <mergeCell ref="AF36:AG36"/>
    <mergeCell ref="AF37:AG37"/>
    <mergeCell ref="AL37:AM37"/>
    <mergeCell ref="AL36:AM36"/>
    <mergeCell ref="AF38:AG38"/>
    <mergeCell ref="AI37:AJ37"/>
    <mergeCell ref="AI38:AJ38"/>
    <mergeCell ref="N40:O40"/>
    <mergeCell ref="AI35:AJ35"/>
    <mergeCell ref="N37:O37"/>
    <mergeCell ref="K38:L38"/>
    <mergeCell ref="K37:L37"/>
    <mergeCell ref="N36:O36"/>
    <mergeCell ref="N38:O38"/>
    <mergeCell ref="AF35:AG35"/>
    <mergeCell ref="W37:X37"/>
    <mergeCell ref="AC35:AD35"/>
    <mergeCell ref="Z38:AA38"/>
    <mergeCell ref="AC36:AD36"/>
    <mergeCell ref="Z36:AA36"/>
    <mergeCell ref="Z37:AA37"/>
    <mergeCell ref="AC37:AD37"/>
    <mergeCell ref="AC38:AD38"/>
    <mergeCell ref="N35:O35"/>
    <mergeCell ref="T35:U35"/>
    <mergeCell ref="K35:L35"/>
    <mergeCell ref="T37:U37"/>
    <mergeCell ref="T42:U42"/>
    <mergeCell ref="T40:U40"/>
    <mergeCell ref="T39:U39"/>
    <mergeCell ref="T43:U43"/>
    <mergeCell ref="W36:X36"/>
    <mergeCell ref="H39:I39"/>
    <mergeCell ref="H40:I40"/>
    <mergeCell ref="K39:L39"/>
    <mergeCell ref="K40:L40"/>
    <mergeCell ref="N39:O39"/>
    <mergeCell ref="K36:L36"/>
    <mergeCell ref="H36:I36"/>
    <mergeCell ref="T38:U38"/>
    <mergeCell ref="T36:U36"/>
    <mergeCell ref="AI41:AJ41"/>
    <mergeCell ref="AL46:AM47"/>
    <mergeCell ref="AI44:AJ44"/>
    <mergeCell ref="AI46:AJ47"/>
    <mergeCell ref="AL43:AM43"/>
    <mergeCell ref="AI43:AJ43"/>
    <mergeCell ref="AL44:AM44"/>
    <mergeCell ref="AC39:AD39"/>
    <mergeCell ref="AF39:AG39"/>
    <mergeCell ref="AF41:AG41"/>
    <mergeCell ref="AL42:AM42"/>
    <mergeCell ref="AL39:AM39"/>
    <mergeCell ref="AI42:AJ42"/>
    <mergeCell ref="AL40:AM40"/>
    <mergeCell ref="AL41:AM41"/>
    <mergeCell ref="AI40:AJ40"/>
    <mergeCell ref="AI39:AJ39"/>
    <mergeCell ref="AF46:AG47"/>
    <mergeCell ref="AC40:AD40"/>
    <mergeCell ref="AC41:AD41"/>
    <mergeCell ref="AF40:AG40"/>
    <mergeCell ref="AF44:AG44"/>
    <mergeCell ref="AF43:AG43"/>
    <mergeCell ref="T46:U47"/>
    <mergeCell ref="Q50:R51"/>
    <mergeCell ref="N56:O56"/>
    <mergeCell ref="AF42:AG42"/>
    <mergeCell ref="AC42:AD42"/>
    <mergeCell ref="N55:O55"/>
    <mergeCell ref="N46:O47"/>
    <mergeCell ref="N45:O45"/>
    <mergeCell ref="Z54:AA54"/>
    <mergeCell ref="AF51:AG51"/>
    <mergeCell ref="Z53:AA53"/>
    <mergeCell ref="AF53:AG53"/>
    <mergeCell ref="AC46:AD47"/>
    <mergeCell ref="AF52:AG52"/>
    <mergeCell ref="Z51:AA51"/>
    <mergeCell ref="Z44:AA44"/>
    <mergeCell ref="W44:X44"/>
    <mergeCell ref="W43:X43"/>
    <mergeCell ref="N44:O44"/>
    <mergeCell ref="N41:O41"/>
    <mergeCell ref="N42:O42"/>
    <mergeCell ref="W42:X42"/>
    <mergeCell ref="W41:X41"/>
    <mergeCell ref="W39:X39"/>
    <mergeCell ref="N43:O43"/>
    <mergeCell ref="T45:U45"/>
    <mergeCell ref="T44:U44"/>
    <mergeCell ref="W40:X40"/>
    <mergeCell ref="T41:U41"/>
    <mergeCell ref="K61:L61"/>
    <mergeCell ref="H61:I61"/>
    <mergeCell ref="H60:I60"/>
    <mergeCell ref="B64:C64"/>
    <mergeCell ref="B57:C57"/>
    <mergeCell ref="E57:F57"/>
    <mergeCell ref="K66:L66"/>
    <mergeCell ref="K65:L65"/>
    <mergeCell ref="K64:L64"/>
    <mergeCell ref="K60:L60"/>
    <mergeCell ref="E60:F60"/>
    <mergeCell ref="E59:F59"/>
    <mergeCell ref="B59:C59"/>
    <mergeCell ref="B58:C58"/>
    <mergeCell ref="H57:I57"/>
    <mergeCell ref="H58:I58"/>
    <mergeCell ref="K59:L59"/>
    <mergeCell ref="K58:L58"/>
    <mergeCell ref="K57:L57"/>
    <mergeCell ref="H59:I59"/>
    <mergeCell ref="A99:D99"/>
    <mergeCell ref="B69:C69"/>
    <mergeCell ref="B65:C65"/>
    <mergeCell ref="A69:A70"/>
    <mergeCell ref="B70:C70"/>
    <mergeCell ref="B60:C60"/>
    <mergeCell ref="B61:C61"/>
    <mergeCell ref="B67:C67"/>
    <mergeCell ref="B66:C66"/>
    <mergeCell ref="E70:F70"/>
    <mergeCell ref="E61:F61"/>
    <mergeCell ref="E66:F66"/>
    <mergeCell ref="H70:I70"/>
    <mergeCell ref="E67:F67"/>
    <mergeCell ref="H65:I65"/>
    <mergeCell ref="H64:I64"/>
    <mergeCell ref="E65:F65"/>
    <mergeCell ref="E69:F69"/>
    <mergeCell ref="E64:F64"/>
    <mergeCell ref="H69:I69"/>
    <mergeCell ref="H67:I67"/>
    <mergeCell ref="H66:I66"/>
    <mergeCell ref="A46:A47"/>
    <mergeCell ref="B46:C47"/>
    <mergeCell ref="B51:C51"/>
    <mergeCell ref="E46:F47"/>
    <mergeCell ref="E43:F43"/>
    <mergeCell ref="B55:C56"/>
    <mergeCell ref="E58:F58"/>
    <mergeCell ref="K55:L56"/>
    <mergeCell ref="B42:C42"/>
    <mergeCell ref="B45:C45"/>
    <mergeCell ref="B43:C43"/>
    <mergeCell ref="B44:C44"/>
    <mergeCell ref="E55:F56"/>
    <mergeCell ref="K42:L42"/>
    <mergeCell ref="E44:F44"/>
    <mergeCell ref="H44:I44"/>
    <mergeCell ref="H43:I43"/>
    <mergeCell ref="K43:L43"/>
    <mergeCell ref="K46:L47"/>
    <mergeCell ref="H55:I56"/>
    <mergeCell ref="H46:I47"/>
    <mergeCell ref="B34:C34"/>
    <mergeCell ref="B35:C35"/>
    <mergeCell ref="B32:C32"/>
    <mergeCell ref="B33:C33"/>
    <mergeCell ref="B29:C29"/>
    <mergeCell ref="B22:C22"/>
    <mergeCell ref="E41:F41"/>
    <mergeCell ref="B41:C41"/>
    <mergeCell ref="K45:L45"/>
    <mergeCell ref="E45:F45"/>
    <mergeCell ref="K44:L44"/>
    <mergeCell ref="H41:I41"/>
    <mergeCell ref="K41:L41"/>
    <mergeCell ref="H45:I45"/>
    <mergeCell ref="H42:I42"/>
    <mergeCell ref="E42:F42"/>
    <mergeCell ref="H37:I37"/>
    <mergeCell ref="H38:I38"/>
    <mergeCell ref="E35:F35"/>
    <mergeCell ref="H35:I35"/>
    <mergeCell ref="H22:I22"/>
    <mergeCell ref="H29:I29"/>
    <mergeCell ref="E32:F32"/>
    <mergeCell ref="E22:F22"/>
    <mergeCell ref="H32:I32"/>
    <mergeCell ref="E29:F29"/>
    <mergeCell ref="E33:F33"/>
    <mergeCell ref="B23:C24"/>
    <mergeCell ref="E23:F24"/>
    <mergeCell ref="B40:C40"/>
    <mergeCell ref="B36:C36"/>
    <mergeCell ref="B38:C38"/>
    <mergeCell ref="E38:F38"/>
    <mergeCell ref="B39:C39"/>
    <mergeCell ref="E39:F39"/>
    <mergeCell ref="B37:C37"/>
    <mergeCell ref="E37:F37"/>
    <mergeCell ref="E40:F40"/>
    <mergeCell ref="E36:F36"/>
    <mergeCell ref="H16:I16"/>
    <mergeCell ref="H17:I17"/>
    <mergeCell ref="E15:F15"/>
    <mergeCell ref="B21:C21"/>
    <mergeCell ref="E21:F21"/>
    <mergeCell ref="H18:I18"/>
    <mergeCell ref="H20:I20"/>
    <mergeCell ref="B19:C19"/>
    <mergeCell ref="H21:I21"/>
    <mergeCell ref="E20:F20"/>
    <mergeCell ref="B20:C20"/>
    <mergeCell ref="B17:C17"/>
    <mergeCell ref="B18:C18"/>
    <mergeCell ref="E19:F19"/>
    <mergeCell ref="H19:I19"/>
    <mergeCell ref="E16:F16"/>
    <mergeCell ref="E18:F18"/>
    <mergeCell ref="B16:C16"/>
    <mergeCell ref="B15:C15"/>
    <mergeCell ref="E17:F17"/>
    <mergeCell ref="Q16:R16"/>
    <mergeCell ref="Q22:R22"/>
    <mergeCell ref="K19:L19"/>
    <mergeCell ref="K21:L21"/>
    <mergeCell ref="N20:O20"/>
    <mergeCell ref="Q20:R20"/>
    <mergeCell ref="N22:O22"/>
    <mergeCell ref="K20:L20"/>
    <mergeCell ref="N21:O21"/>
    <mergeCell ref="N19:O19"/>
    <mergeCell ref="K22:L22"/>
    <mergeCell ref="N16:O16"/>
    <mergeCell ref="N17:O17"/>
    <mergeCell ref="Q21:R21"/>
    <mergeCell ref="K18:L18"/>
    <mergeCell ref="Q18:R18"/>
    <mergeCell ref="Q17:R17"/>
    <mergeCell ref="Q19:R19"/>
    <mergeCell ref="K16:L16"/>
    <mergeCell ref="K17:L17"/>
    <mergeCell ref="N18:O18"/>
    <mergeCell ref="Q14:R14"/>
    <mergeCell ref="K14:L14"/>
    <mergeCell ref="N14:O14"/>
    <mergeCell ref="N15:O15"/>
    <mergeCell ref="B10:C10"/>
    <mergeCell ref="Q13:R13"/>
    <mergeCell ref="K13:L13"/>
    <mergeCell ref="N13:O13"/>
    <mergeCell ref="B13:C13"/>
    <mergeCell ref="B12:C12"/>
    <mergeCell ref="Q15:R15"/>
    <mergeCell ref="K15:L15"/>
    <mergeCell ref="E13:F13"/>
    <mergeCell ref="H13:I13"/>
    <mergeCell ref="H15:I15"/>
    <mergeCell ref="B14:C14"/>
    <mergeCell ref="H14:I14"/>
    <mergeCell ref="E14:F14"/>
    <mergeCell ref="B6:C6"/>
    <mergeCell ref="Q6:R6"/>
    <mergeCell ref="N6:O6"/>
    <mergeCell ref="W6:X6"/>
    <mergeCell ref="H6:I6"/>
    <mergeCell ref="E6:F6"/>
    <mergeCell ref="K6:L6"/>
    <mergeCell ref="AC11:AD11"/>
    <mergeCell ref="K12:L12"/>
    <mergeCell ref="Q12:R12"/>
    <mergeCell ref="Q11:R11"/>
    <mergeCell ref="W10:X10"/>
    <mergeCell ref="Q10:R10"/>
    <mergeCell ref="T6:U6"/>
    <mergeCell ref="T10:U10"/>
    <mergeCell ref="T12:U12"/>
    <mergeCell ref="H12:I12"/>
    <mergeCell ref="E11:F11"/>
    <mergeCell ref="H11:I11"/>
    <mergeCell ref="E12:F12"/>
    <mergeCell ref="N12:O12"/>
    <mergeCell ref="N11:O11"/>
    <mergeCell ref="E10:F10"/>
    <mergeCell ref="H10:I10"/>
    <mergeCell ref="W3:X3"/>
    <mergeCell ref="K5:L5"/>
    <mergeCell ref="K4:L4"/>
    <mergeCell ref="Q4:R4"/>
    <mergeCell ref="T5:U5"/>
    <mergeCell ref="Q5:R5"/>
    <mergeCell ref="N5:O5"/>
    <mergeCell ref="T4:U4"/>
    <mergeCell ref="W4:X4"/>
    <mergeCell ref="W5:X5"/>
    <mergeCell ref="Z12:AA12"/>
    <mergeCell ref="Z10:AA10"/>
    <mergeCell ref="T3:U3"/>
    <mergeCell ref="N3:O3"/>
    <mergeCell ref="E5:F5"/>
    <mergeCell ref="K3:L3"/>
    <mergeCell ref="Q3:R3"/>
    <mergeCell ref="N4:O4"/>
    <mergeCell ref="B4:C4"/>
    <mergeCell ref="B5:C5"/>
    <mergeCell ref="H3:I3"/>
    <mergeCell ref="H5:I5"/>
    <mergeCell ref="E4:F4"/>
    <mergeCell ref="E3:F3"/>
    <mergeCell ref="H4:I4"/>
    <mergeCell ref="B3:C3"/>
    <mergeCell ref="B9:C9"/>
    <mergeCell ref="N10:O10"/>
    <mergeCell ref="K11:L11"/>
    <mergeCell ref="E9:F9"/>
    <mergeCell ref="K10:L10"/>
    <mergeCell ref="H9:I9"/>
    <mergeCell ref="K9:L9"/>
    <mergeCell ref="B11:C11"/>
    <mergeCell ref="Z5:AA5"/>
    <mergeCell ref="Z3:AA3"/>
    <mergeCell ref="Z4:AA4"/>
    <mergeCell ref="AF6:AG6"/>
    <mergeCell ref="AF13:AG13"/>
    <mergeCell ref="Z17:AA17"/>
    <mergeCell ref="AF14:AG14"/>
    <mergeCell ref="AC14:AD14"/>
    <mergeCell ref="AC15:AD15"/>
    <mergeCell ref="AF10:AG10"/>
    <mergeCell ref="AF11:AG11"/>
    <mergeCell ref="AC12:AD12"/>
    <mergeCell ref="AC5:AD5"/>
    <mergeCell ref="AC10:AD10"/>
    <mergeCell ref="AF3:AG3"/>
    <mergeCell ref="AF4:AG4"/>
    <mergeCell ref="AC4:AD4"/>
    <mergeCell ref="Z6:AA6"/>
    <mergeCell ref="AC6:AD6"/>
    <mergeCell ref="AF15:AG15"/>
    <mergeCell ref="AC3:AD3"/>
    <mergeCell ref="AF12:AG12"/>
    <mergeCell ref="AF5:AG5"/>
    <mergeCell ref="Z13:AA13"/>
    <mergeCell ref="T13:U13"/>
    <mergeCell ref="T11:U11"/>
    <mergeCell ref="AC13:AD13"/>
    <mergeCell ref="AC21:AD21"/>
    <mergeCell ref="T21:U21"/>
    <mergeCell ref="W21:X21"/>
    <mergeCell ref="T15:U15"/>
    <mergeCell ref="T17:U17"/>
    <mergeCell ref="T14:U14"/>
    <mergeCell ref="Z16:AA16"/>
    <mergeCell ref="Z18:AA18"/>
    <mergeCell ref="AC20:AD20"/>
    <mergeCell ref="AC19:AD19"/>
    <mergeCell ref="AC18:AD18"/>
    <mergeCell ref="AC16:AD16"/>
    <mergeCell ref="T16:U16"/>
    <mergeCell ref="Z15:AA15"/>
    <mergeCell ref="W13:X13"/>
    <mergeCell ref="W11:X11"/>
    <mergeCell ref="W12:X12"/>
    <mergeCell ref="Z14:AA14"/>
    <mergeCell ref="W15:X15"/>
    <mergeCell ref="W14:X14"/>
    <mergeCell ref="Z11:AA11"/>
    <mergeCell ref="W16:X16"/>
    <mergeCell ref="Z21:AA21"/>
    <mergeCell ref="AF34:AG34"/>
    <mergeCell ref="AC33:AD33"/>
    <mergeCell ref="T23:U24"/>
    <mergeCell ref="W29:X29"/>
    <mergeCell ref="Z33:AA33"/>
    <mergeCell ref="AF32:AG32"/>
    <mergeCell ref="T32:U32"/>
    <mergeCell ref="AC34:AD34"/>
    <mergeCell ref="Z32:AA32"/>
    <mergeCell ref="AC23:AD24"/>
    <mergeCell ref="W32:X32"/>
    <mergeCell ref="W22:X22"/>
    <mergeCell ref="Z23:AA24"/>
    <mergeCell ref="W23:X24"/>
    <mergeCell ref="AF16:AG16"/>
    <mergeCell ref="AF17:AG17"/>
    <mergeCell ref="AF18:AG18"/>
    <mergeCell ref="T33:U33"/>
    <mergeCell ref="AC32:AD32"/>
    <mergeCell ref="AF23:AG24"/>
    <mergeCell ref="T22:U22"/>
    <mergeCell ref="Z22:AA22"/>
    <mergeCell ref="AC17:AD17"/>
    <mergeCell ref="T18:U18"/>
    <mergeCell ref="W18:X18"/>
    <mergeCell ref="AF21:AG21"/>
    <mergeCell ref="AF20:AG20"/>
    <mergeCell ref="AF19:AG19"/>
    <mergeCell ref="T20:U20"/>
    <mergeCell ref="T19:U19"/>
    <mergeCell ref="W19:X19"/>
    <mergeCell ref="W20:X20"/>
    <mergeCell ref="Z19:AA19"/>
    <mergeCell ref="Z20:AA20"/>
    <mergeCell ref="W17:X17"/>
    <mergeCell ref="W46:X47"/>
    <mergeCell ref="Z42:AA42"/>
    <mergeCell ref="Z43:AA43"/>
    <mergeCell ref="Z41:AA41"/>
    <mergeCell ref="AC22:AD22"/>
    <mergeCell ref="AF22:AG22"/>
    <mergeCell ref="Z39:AA39"/>
    <mergeCell ref="Z40:AA40"/>
    <mergeCell ref="W38:X38"/>
    <mergeCell ref="AC43:AD43"/>
    <mergeCell ref="AC44:AD44"/>
    <mergeCell ref="V58:X58"/>
    <mergeCell ref="V55:X55"/>
    <mergeCell ref="Z56:AA56"/>
    <mergeCell ref="Z46:AA47"/>
    <mergeCell ref="Z57:AA57"/>
    <mergeCell ref="Z55:AA55"/>
    <mergeCell ref="Z52:AA52"/>
    <mergeCell ref="Z58:AA58"/>
    <mergeCell ref="N57:O57"/>
    <mergeCell ref="N61:O61"/>
    <mergeCell ref="N58:O58"/>
    <mergeCell ref="N60:O60"/>
    <mergeCell ref="N59:O59"/>
    <mergeCell ref="N63:O63"/>
    <mergeCell ref="N65:O65"/>
    <mergeCell ref="W57:X57"/>
    <mergeCell ref="V65:X65"/>
    <mergeCell ref="V64:X64"/>
    <mergeCell ref="N64:O64"/>
    <mergeCell ref="Z65:AA65"/>
    <mergeCell ref="V60:X60"/>
    <mergeCell ref="V61:X61"/>
    <mergeCell ref="V63:X63"/>
    <mergeCell ref="V62:X62"/>
    <mergeCell ref="Z66:AA66"/>
    <mergeCell ref="V66:X66"/>
    <mergeCell ref="N66:O66"/>
    <mergeCell ref="Z64:AA64"/>
    <mergeCell ref="Z63:AA63"/>
    <mergeCell ref="Z61:AA61"/>
    <mergeCell ref="Z62:AA62"/>
    <mergeCell ref="K70:L70"/>
    <mergeCell ref="K69:L69"/>
    <mergeCell ref="K67:L67"/>
    <mergeCell ref="U78:W78"/>
    <mergeCell ref="U75:W76"/>
    <mergeCell ref="V69:X70"/>
    <mergeCell ref="X75:AC76"/>
    <mergeCell ref="N70:O70"/>
    <mergeCell ref="Q75:R76"/>
    <mergeCell ref="N69:O69"/>
    <mergeCell ref="N67:O67"/>
    <mergeCell ref="Z69:AA70"/>
  </mergeCells>
  <phoneticPr fontId="23" type="noConversion"/>
  <printOptions horizontalCentered="1" verticalCentered="1"/>
  <pageMargins left="0" right="0" top="0.59055118110236227" bottom="0" header="0" footer="0"/>
  <pageSetup paperSize="9" scale="53" orientation="landscape" r:id="rId1"/>
  <headerFooter alignWithMargins="0">
    <oddHeader>&amp;CIGAENR cartographie Université de Lorraine</oddHeader>
    <oddFooter>&amp;RUL / DAPEQ / le &amp;D</oddFoot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1">
    <tabColor theme="9"/>
    <pageSetUpPr fitToPage="1"/>
  </sheetPr>
  <dimension ref="A1:M53"/>
  <sheetViews>
    <sheetView topLeftCell="A28" workbookViewId="0">
      <selection activeCell="B29" sqref="B29:H38"/>
    </sheetView>
  </sheetViews>
  <sheetFormatPr baseColWidth="10" defaultColWidth="11.42578125" defaultRowHeight="12.75" x14ac:dyDescent="0.2"/>
  <cols>
    <col min="1" max="1" width="47.42578125" style="185" customWidth="1"/>
    <col min="2" max="7" width="16.7109375" style="185" customWidth="1"/>
    <col min="8" max="8" width="16.7109375" style="307" customWidth="1"/>
    <col min="9" max="9" width="24.5703125" style="185" customWidth="1"/>
    <col min="10" max="16" width="24.42578125" style="185" customWidth="1"/>
    <col min="17" max="16384" width="11.42578125" style="185"/>
  </cols>
  <sheetData>
    <row r="1" spans="1:8" s="211" customFormat="1" ht="60" x14ac:dyDescent="0.25">
      <c r="A1" s="210" t="s">
        <v>346</v>
      </c>
      <c r="B1" s="210"/>
      <c r="C1" s="210"/>
      <c r="D1" s="210"/>
      <c r="E1" s="210"/>
      <c r="F1" s="210"/>
      <c r="G1" s="311" t="s">
        <v>348</v>
      </c>
      <c r="H1" s="210" t="s">
        <v>347</v>
      </c>
    </row>
    <row r="2" spans="1:8" s="176" customFormat="1" ht="15.75" x14ac:dyDescent="0.2">
      <c r="A2" s="865" t="s">
        <v>49</v>
      </c>
      <c r="B2" s="822"/>
      <c r="C2" s="822"/>
      <c r="D2" s="822"/>
      <c r="E2" s="822"/>
      <c r="F2" s="822"/>
      <c r="G2" s="822"/>
      <c r="H2" s="300"/>
    </row>
    <row r="3" spans="1:8" s="176" customFormat="1" ht="15.75" x14ac:dyDescent="0.2">
      <c r="A3" s="865" t="s">
        <v>50</v>
      </c>
      <c r="B3" s="177"/>
      <c r="C3" s="177"/>
      <c r="D3" s="177"/>
      <c r="E3" s="177"/>
      <c r="F3" s="177"/>
      <c r="G3" s="177"/>
      <c r="H3" s="236"/>
    </row>
    <row r="4" spans="1:8" s="176" customFormat="1" ht="15.75" x14ac:dyDescent="0.2">
      <c r="A4" s="865" t="s">
        <v>51</v>
      </c>
      <c r="B4" s="832"/>
      <c r="C4" s="832"/>
      <c r="D4" s="832"/>
      <c r="E4" s="173"/>
      <c r="F4" s="832"/>
      <c r="G4" s="832"/>
      <c r="H4" s="300"/>
    </row>
    <row r="5" spans="1:8" s="182" customFormat="1" ht="4.5" customHeight="1" x14ac:dyDescent="0.2">
      <c r="A5" s="212"/>
      <c r="B5" s="212"/>
      <c r="C5" s="213"/>
      <c r="D5" s="213"/>
      <c r="E5" s="212"/>
      <c r="F5" s="213"/>
      <c r="G5" s="213"/>
      <c r="H5" s="301"/>
    </row>
    <row r="6" spans="1:8" s="296" customFormat="1" x14ac:dyDescent="0.2">
      <c r="A6" s="325" t="s">
        <v>155</v>
      </c>
      <c r="B6" s="794"/>
      <c r="C6" s="794"/>
      <c r="D6" s="794"/>
      <c r="E6" s="794"/>
      <c r="F6" s="794"/>
      <c r="G6" s="794"/>
      <c r="H6" s="795">
        <f>SUM(B6:G6)</f>
        <v>0</v>
      </c>
    </row>
    <row r="7" spans="1:8" s="296" customFormat="1" x14ac:dyDescent="0.2">
      <c r="A7" s="325" t="s">
        <v>156</v>
      </c>
      <c r="B7" s="794"/>
      <c r="C7" s="794"/>
      <c r="D7" s="794"/>
      <c r="E7" s="794"/>
      <c r="F7" s="794"/>
      <c r="G7" s="794"/>
      <c r="H7" s="795">
        <f t="shared" ref="H7:H17" si="0">SUM(B7:G7)</f>
        <v>0</v>
      </c>
    </row>
    <row r="8" spans="1:8" s="296" customFormat="1" x14ac:dyDescent="0.2">
      <c r="A8" s="325" t="s">
        <v>157</v>
      </c>
      <c r="B8" s="794"/>
      <c r="C8" s="794"/>
      <c r="D8" s="794"/>
      <c r="E8" s="794"/>
      <c r="F8" s="794"/>
      <c r="G8" s="794"/>
      <c r="H8" s="795">
        <f t="shared" si="0"/>
        <v>0</v>
      </c>
    </row>
    <row r="9" spans="1:8" s="296" customFormat="1" x14ac:dyDescent="0.2">
      <c r="A9" s="325" t="s">
        <v>158</v>
      </c>
      <c r="B9" s="794"/>
      <c r="C9" s="794"/>
      <c r="D9" s="794"/>
      <c r="E9" s="794"/>
      <c r="F9" s="794"/>
      <c r="G9" s="794"/>
      <c r="H9" s="795">
        <f t="shared" si="0"/>
        <v>0</v>
      </c>
    </row>
    <row r="10" spans="1:8" s="296" customFormat="1" x14ac:dyDescent="0.2">
      <c r="A10" s="325" t="s">
        <v>159</v>
      </c>
      <c r="B10" s="794"/>
      <c r="C10" s="794"/>
      <c r="D10" s="794"/>
      <c r="E10" s="794"/>
      <c r="F10" s="794"/>
      <c r="G10" s="794"/>
      <c r="H10" s="795">
        <f t="shared" si="0"/>
        <v>0</v>
      </c>
    </row>
    <row r="11" spans="1:8" s="296" customFormat="1" x14ac:dyDescent="0.2">
      <c r="A11" s="325" t="s">
        <v>163</v>
      </c>
      <c r="B11" s="794"/>
      <c r="C11" s="794"/>
      <c r="D11" s="794"/>
      <c r="E11" s="794"/>
      <c r="F11" s="794"/>
      <c r="G11" s="794"/>
      <c r="H11" s="795">
        <f t="shared" si="0"/>
        <v>0</v>
      </c>
    </row>
    <row r="12" spans="1:8" s="296" customFormat="1" x14ac:dyDescent="0.2">
      <c r="A12" s="325" t="s">
        <v>36</v>
      </c>
      <c r="B12" s="794"/>
      <c r="C12" s="794"/>
      <c r="D12" s="794"/>
      <c r="E12" s="794"/>
      <c r="F12" s="794"/>
      <c r="G12" s="794"/>
      <c r="H12" s="795">
        <f t="shared" si="0"/>
        <v>0</v>
      </c>
    </row>
    <row r="13" spans="1:8" s="296" customFormat="1" x14ac:dyDescent="0.2">
      <c r="A13" s="325" t="s">
        <v>37</v>
      </c>
      <c r="B13" s="794"/>
      <c r="C13" s="794"/>
      <c r="D13" s="794"/>
      <c r="E13" s="794"/>
      <c r="F13" s="794"/>
      <c r="G13" s="794"/>
      <c r="H13" s="795">
        <f t="shared" si="0"/>
        <v>0</v>
      </c>
    </row>
    <row r="14" spans="1:8" s="296" customFormat="1" x14ac:dyDescent="0.2">
      <c r="A14" s="325"/>
      <c r="B14" s="794"/>
      <c r="C14" s="794"/>
      <c r="D14" s="794"/>
      <c r="E14" s="794"/>
      <c r="F14" s="794"/>
      <c r="G14" s="794"/>
      <c r="H14" s="795">
        <f t="shared" si="0"/>
        <v>0</v>
      </c>
    </row>
    <row r="15" spans="1:8" s="296" customFormat="1" x14ac:dyDescent="0.2">
      <c r="A15" s="325"/>
      <c r="B15" s="794"/>
      <c r="C15" s="794"/>
      <c r="D15" s="794"/>
      <c r="E15" s="794"/>
      <c r="F15" s="794"/>
      <c r="G15" s="794"/>
      <c r="H15" s="795">
        <f t="shared" si="0"/>
        <v>0</v>
      </c>
    </row>
    <row r="16" spans="1:8" s="296" customFormat="1" x14ac:dyDescent="0.2">
      <c r="A16" s="325" t="s">
        <v>160</v>
      </c>
      <c r="B16" s="794"/>
      <c r="C16" s="794"/>
      <c r="D16" s="794"/>
      <c r="E16" s="794"/>
      <c r="F16" s="794"/>
      <c r="G16" s="794"/>
      <c r="H16" s="795">
        <f t="shared" si="0"/>
        <v>0</v>
      </c>
    </row>
    <row r="17" spans="1:13" s="296" customFormat="1" x14ac:dyDescent="0.2">
      <c r="A17" s="325" t="s">
        <v>161</v>
      </c>
      <c r="B17" s="794"/>
      <c r="C17" s="794"/>
      <c r="D17" s="794"/>
      <c r="E17" s="794"/>
      <c r="F17" s="794"/>
      <c r="G17" s="794"/>
      <c r="H17" s="795">
        <f t="shared" si="0"/>
        <v>0</v>
      </c>
    </row>
    <row r="18" spans="1:13" s="215" customFormat="1" ht="31.5" customHeight="1" x14ac:dyDescent="0.2">
      <c r="A18" s="796" t="s">
        <v>71</v>
      </c>
      <c r="B18" s="815">
        <f>SUM(B6:B17)</f>
        <v>0</v>
      </c>
      <c r="C18" s="815">
        <f t="shared" ref="C18:H18" si="1">SUM(C6:C17)</f>
        <v>0</v>
      </c>
      <c r="D18" s="815">
        <f t="shared" si="1"/>
        <v>0</v>
      </c>
      <c r="E18" s="815">
        <f t="shared" si="1"/>
        <v>0</v>
      </c>
      <c r="F18" s="815">
        <f t="shared" si="1"/>
        <v>0</v>
      </c>
      <c r="G18" s="815">
        <f t="shared" si="1"/>
        <v>0</v>
      </c>
      <c r="H18" s="815">
        <f t="shared" si="1"/>
        <v>0</v>
      </c>
    </row>
    <row r="19" spans="1:13" s="297" customFormat="1" ht="25.5" x14ac:dyDescent="0.2">
      <c r="A19" s="325" t="s">
        <v>52</v>
      </c>
      <c r="B19" s="799"/>
      <c r="C19" s="799"/>
      <c r="D19" s="799"/>
      <c r="E19" s="799"/>
      <c r="F19" s="799"/>
      <c r="G19" s="799"/>
      <c r="H19" s="795">
        <f t="shared" ref="H19:H27" si="2">SUM(B19:G19)</f>
        <v>0</v>
      </c>
    </row>
    <row r="20" spans="1:13" s="297" customFormat="1" ht="25.5" x14ac:dyDescent="0.2">
      <c r="A20" s="325" t="s">
        <v>53</v>
      </c>
      <c r="B20" s="799"/>
      <c r="C20" s="799"/>
      <c r="D20" s="799"/>
      <c r="E20" s="799"/>
      <c r="F20" s="799"/>
      <c r="G20" s="799"/>
      <c r="H20" s="795">
        <f t="shared" si="2"/>
        <v>0</v>
      </c>
    </row>
    <row r="21" spans="1:13" s="297" customFormat="1" ht="25.5" x14ac:dyDescent="0.2">
      <c r="A21" s="325" t="s">
        <v>54</v>
      </c>
      <c r="B21" s="799"/>
      <c r="C21" s="799"/>
      <c r="D21" s="799"/>
      <c r="E21" s="799"/>
      <c r="F21" s="799"/>
      <c r="G21" s="799"/>
      <c r="H21" s="795">
        <f t="shared" si="2"/>
        <v>0</v>
      </c>
    </row>
    <row r="22" spans="1:13" s="217" customFormat="1" x14ac:dyDescent="0.2">
      <c r="A22" s="881" t="s">
        <v>39</v>
      </c>
      <c r="B22" s="801">
        <f t="shared" ref="B22:G22" si="3">SUM(B19:B21)</f>
        <v>0</v>
      </c>
      <c r="C22" s="801">
        <f t="shared" si="3"/>
        <v>0</v>
      </c>
      <c r="D22" s="801">
        <f t="shared" si="3"/>
        <v>0</v>
      </c>
      <c r="E22" s="801">
        <f t="shared" si="3"/>
        <v>0</v>
      </c>
      <c r="F22" s="801">
        <f t="shared" si="3"/>
        <v>0</v>
      </c>
      <c r="G22" s="801">
        <f t="shared" si="3"/>
        <v>0</v>
      </c>
      <c r="H22" s="802">
        <f t="shared" si="2"/>
        <v>0</v>
      </c>
    </row>
    <row r="23" spans="1:13" s="297" customFormat="1" ht="25.5" x14ac:dyDescent="0.2">
      <c r="A23" s="325" t="s">
        <v>55</v>
      </c>
      <c r="B23" s="799"/>
      <c r="C23" s="799"/>
      <c r="D23" s="799"/>
      <c r="E23" s="799"/>
      <c r="F23" s="799"/>
      <c r="G23" s="799"/>
      <c r="H23" s="795">
        <f t="shared" si="2"/>
        <v>0</v>
      </c>
    </row>
    <row r="24" spans="1:13" s="297" customFormat="1" ht="25.5" x14ac:dyDescent="0.2">
      <c r="A24" s="325" t="s">
        <v>56</v>
      </c>
      <c r="B24" s="799"/>
      <c r="C24" s="799"/>
      <c r="D24" s="799"/>
      <c r="E24" s="799"/>
      <c r="F24" s="799"/>
      <c r="G24" s="799"/>
      <c r="H24" s="795">
        <f t="shared" si="2"/>
        <v>0</v>
      </c>
    </row>
    <row r="25" spans="1:13" s="297" customFormat="1" ht="25.5" x14ac:dyDescent="0.2">
      <c r="A25" s="325" t="s">
        <v>57</v>
      </c>
      <c r="B25" s="799"/>
      <c r="C25" s="799"/>
      <c r="D25" s="799"/>
      <c r="E25" s="799"/>
      <c r="F25" s="799"/>
      <c r="G25" s="799"/>
      <c r="H25" s="795">
        <f t="shared" si="2"/>
        <v>0</v>
      </c>
    </row>
    <row r="26" spans="1:13" s="217" customFormat="1" x14ac:dyDescent="0.2">
      <c r="A26" s="881" t="s">
        <v>40</v>
      </c>
      <c r="B26" s="801">
        <f t="shared" ref="B26:G26" si="4">SUM(B23:B25)</f>
        <v>0</v>
      </c>
      <c r="C26" s="801">
        <f t="shared" si="4"/>
        <v>0</v>
      </c>
      <c r="D26" s="801">
        <f t="shared" si="4"/>
        <v>0</v>
      </c>
      <c r="E26" s="801">
        <f t="shared" si="4"/>
        <v>0</v>
      </c>
      <c r="F26" s="801">
        <f t="shared" si="4"/>
        <v>0</v>
      </c>
      <c r="G26" s="801">
        <f t="shared" si="4"/>
        <v>0</v>
      </c>
      <c r="H26" s="802">
        <f t="shared" si="2"/>
        <v>0</v>
      </c>
    </row>
    <row r="27" spans="1:13" s="215" customFormat="1" ht="31.5" x14ac:dyDescent="0.2">
      <c r="A27" s="796" t="s">
        <v>58</v>
      </c>
      <c r="B27" s="815">
        <f t="shared" ref="B27:G27" si="5">B22+B26</f>
        <v>0</v>
      </c>
      <c r="C27" s="815">
        <f t="shared" si="5"/>
        <v>0</v>
      </c>
      <c r="D27" s="815">
        <f t="shared" si="5"/>
        <v>0</v>
      </c>
      <c r="E27" s="815">
        <f t="shared" si="5"/>
        <v>0</v>
      </c>
      <c r="F27" s="815">
        <f t="shared" si="5"/>
        <v>0</v>
      </c>
      <c r="G27" s="815">
        <f t="shared" si="5"/>
        <v>0</v>
      </c>
      <c r="H27" s="816">
        <f t="shared" si="2"/>
        <v>0</v>
      </c>
    </row>
    <row r="28" spans="1:13" ht="6" customHeight="1" x14ac:dyDescent="0.2">
      <c r="A28" s="187"/>
      <c r="B28" s="187"/>
      <c r="C28" s="188"/>
      <c r="D28" s="188"/>
      <c r="E28" s="187"/>
      <c r="F28" s="188"/>
      <c r="G28" s="188"/>
      <c r="H28" s="302"/>
      <c r="I28" s="215"/>
      <c r="J28" s="215"/>
      <c r="K28" s="215"/>
      <c r="L28" s="215"/>
      <c r="M28" s="215"/>
    </row>
    <row r="29" spans="1:13" ht="12.75" customHeight="1" x14ac:dyDescent="0.2">
      <c r="A29" s="183" t="s">
        <v>59</v>
      </c>
      <c r="B29" s="923"/>
      <c r="C29" s="924"/>
      <c r="D29" s="924"/>
      <c r="E29" s="923"/>
      <c r="F29" s="924"/>
      <c r="G29" s="924"/>
      <c r="H29" s="908">
        <f>SUM(B29:G29)</f>
        <v>0</v>
      </c>
      <c r="I29" s="215"/>
      <c r="J29" s="215"/>
      <c r="K29" s="215"/>
      <c r="L29" s="215"/>
      <c r="M29" s="215"/>
    </row>
    <row r="30" spans="1:13" ht="12.75" customHeight="1" x14ac:dyDescent="0.2">
      <c r="A30" s="183" t="s">
        <v>60</v>
      </c>
      <c r="B30" s="923"/>
      <c r="C30" s="924"/>
      <c r="D30" s="924"/>
      <c r="E30" s="923"/>
      <c r="F30" s="924"/>
      <c r="G30" s="924"/>
      <c r="H30" s="908">
        <f>SUM(B30:G30)</f>
        <v>0</v>
      </c>
      <c r="I30" s="215"/>
      <c r="J30" s="215"/>
      <c r="K30" s="215"/>
      <c r="L30" s="215"/>
      <c r="M30" s="215"/>
    </row>
    <row r="31" spans="1:13" ht="12.75" customHeight="1" x14ac:dyDescent="0.2">
      <c r="A31" s="186" t="s">
        <v>61</v>
      </c>
      <c r="B31" s="909">
        <f t="shared" ref="B31:H31" si="6">B29+B30</f>
        <v>0</v>
      </c>
      <c r="C31" s="909">
        <f t="shared" si="6"/>
        <v>0</v>
      </c>
      <c r="D31" s="909">
        <f t="shared" si="6"/>
        <v>0</v>
      </c>
      <c r="E31" s="909">
        <f t="shared" si="6"/>
        <v>0</v>
      </c>
      <c r="F31" s="909">
        <f t="shared" si="6"/>
        <v>0</v>
      </c>
      <c r="G31" s="909">
        <f t="shared" si="6"/>
        <v>0</v>
      </c>
      <c r="H31" s="909">
        <f t="shared" si="6"/>
        <v>0</v>
      </c>
    </row>
    <row r="32" spans="1:13" ht="3.75" customHeight="1" x14ac:dyDescent="0.2">
      <c r="A32" s="191"/>
      <c r="B32" s="925"/>
      <c r="C32" s="926"/>
      <c r="D32" s="926"/>
      <c r="E32" s="932"/>
      <c r="F32" s="926"/>
      <c r="G32" s="926"/>
      <c r="H32" s="910"/>
    </row>
    <row r="33" spans="1:9" x14ac:dyDescent="0.2">
      <c r="A33" s="183" t="s">
        <v>6</v>
      </c>
      <c r="B33" s="927"/>
      <c r="C33" s="948"/>
      <c r="D33" s="924"/>
      <c r="E33" s="948"/>
      <c r="F33" s="928"/>
      <c r="G33" s="928"/>
      <c r="H33" s="908">
        <f>SUM(B33:G33)</f>
        <v>0</v>
      </c>
    </row>
    <row r="34" spans="1:9" x14ac:dyDescent="0.2">
      <c r="A34" s="183" t="s">
        <v>62</v>
      </c>
      <c r="B34" s="927"/>
      <c r="C34" s="928"/>
      <c r="D34" s="924"/>
      <c r="E34" s="927"/>
      <c r="F34" s="928"/>
      <c r="G34" s="928"/>
      <c r="H34" s="908">
        <f>SUM(B34:G34)</f>
        <v>0</v>
      </c>
    </row>
    <row r="35" spans="1:9" x14ac:dyDescent="0.2">
      <c r="A35" s="183" t="s">
        <v>63</v>
      </c>
      <c r="B35" s="927"/>
      <c r="C35" s="928"/>
      <c r="D35" s="924"/>
      <c r="E35" s="923"/>
      <c r="F35" s="928"/>
      <c r="G35" s="928"/>
      <c r="H35" s="908">
        <f>SUM(B35:G35)</f>
        <v>0</v>
      </c>
    </row>
    <row r="36" spans="1:9" x14ac:dyDescent="0.2">
      <c r="A36" s="186" t="s">
        <v>64</v>
      </c>
      <c r="B36" s="930">
        <f t="shared" ref="B36:H36" si="7">SUM(B33:B35)</f>
        <v>0</v>
      </c>
      <c r="C36" s="930">
        <f t="shared" si="7"/>
        <v>0</v>
      </c>
      <c r="D36" s="930">
        <f t="shared" si="7"/>
        <v>0</v>
      </c>
      <c r="E36" s="930">
        <f t="shared" si="7"/>
        <v>0</v>
      </c>
      <c r="F36" s="930">
        <f t="shared" si="7"/>
        <v>0</v>
      </c>
      <c r="G36" s="930">
        <f t="shared" si="7"/>
        <v>0</v>
      </c>
      <c r="H36" s="909">
        <f t="shared" si="7"/>
        <v>0</v>
      </c>
    </row>
    <row r="37" spans="1:9" ht="4.5" customHeight="1" x14ac:dyDescent="0.2">
      <c r="A37" s="183"/>
      <c r="B37" s="929"/>
      <c r="C37" s="928"/>
      <c r="D37" s="928"/>
      <c r="E37" s="929"/>
      <c r="F37" s="928"/>
      <c r="G37" s="928"/>
      <c r="H37" s="911"/>
    </row>
    <row r="38" spans="1:9" ht="12.75" customHeight="1" x14ac:dyDescent="0.2">
      <c r="A38" s="186" t="s">
        <v>65</v>
      </c>
      <c r="B38" s="930"/>
      <c r="C38" s="930"/>
      <c r="D38" s="930"/>
      <c r="E38" s="930"/>
      <c r="F38" s="930"/>
      <c r="G38" s="930"/>
      <c r="H38" s="909">
        <f>SUM(B38:G38)</f>
        <v>0</v>
      </c>
    </row>
    <row r="39" spans="1:9" ht="3" customHeight="1" x14ac:dyDescent="0.2">
      <c r="A39" s="183"/>
      <c r="B39" s="184"/>
      <c r="C39" s="225"/>
      <c r="D39" s="225"/>
      <c r="E39" s="224"/>
      <c r="F39" s="225"/>
      <c r="G39" s="225"/>
      <c r="H39" s="303"/>
    </row>
    <row r="40" spans="1:9" s="298" customFormat="1" ht="15" x14ac:dyDescent="0.2">
      <c r="A40" s="806" t="s">
        <v>109</v>
      </c>
      <c r="B40" s="804"/>
      <c r="C40" s="804"/>
      <c r="D40" s="804"/>
      <c r="E40" s="804"/>
      <c r="F40" s="804"/>
      <c r="G40" s="804"/>
      <c r="H40" s="795">
        <f t="shared" ref="H40:H45" si="8">SUM(B40:G40)</f>
        <v>0</v>
      </c>
      <c r="I40" s="215"/>
    </row>
    <row r="41" spans="1:9" s="298" customFormat="1" ht="15" x14ac:dyDescent="0.2">
      <c r="A41" s="806" t="s">
        <v>138</v>
      </c>
      <c r="B41" s="804"/>
      <c r="C41" s="804"/>
      <c r="D41" s="804"/>
      <c r="E41" s="804"/>
      <c r="F41" s="804"/>
      <c r="G41" s="804"/>
      <c r="H41" s="795">
        <f t="shared" si="8"/>
        <v>0</v>
      </c>
      <c r="I41" s="215"/>
    </row>
    <row r="42" spans="1:9" s="318" customFormat="1" ht="15" x14ac:dyDescent="0.2">
      <c r="A42" s="807" t="s">
        <v>139</v>
      </c>
      <c r="B42" s="808">
        <f t="shared" ref="B42:G42" si="9">SUM(B40:B41)</f>
        <v>0</v>
      </c>
      <c r="C42" s="808">
        <f t="shared" si="9"/>
        <v>0</v>
      </c>
      <c r="D42" s="808">
        <f t="shared" si="9"/>
        <v>0</v>
      </c>
      <c r="E42" s="808">
        <f t="shared" si="9"/>
        <v>0</v>
      </c>
      <c r="F42" s="808">
        <f t="shared" si="9"/>
        <v>0</v>
      </c>
      <c r="G42" s="808">
        <f t="shared" si="9"/>
        <v>0</v>
      </c>
      <c r="H42" s="795">
        <f t="shared" si="8"/>
        <v>0</v>
      </c>
      <c r="I42" s="237"/>
    </row>
    <row r="43" spans="1:9" s="299" customFormat="1" ht="15" x14ac:dyDescent="0.2">
      <c r="A43" s="806" t="s">
        <v>140</v>
      </c>
      <c r="B43" s="809"/>
      <c r="C43" s="809"/>
      <c r="D43" s="809"/>
      <c r="E43" s="809"/>
      <c r="F43" s="809"/>
      <c r="G43" s="809"/>
      <c r="H43" s="795">
        <f t="shared" si="8"/>
        <v>0</v>
      </c>
      <c r="I43" s="215"/>
    </row>
    <row r="44" spans="1:9" s="299" customFormat="1" ht="15" x14ac:dyDescent="0.2">
      <c r="A44" s="806" t="s">
        <v>141</v>
      </c>
      <c r="B44" s="809"/>
      <c r="C44" s="809"/>
      <c r="D44" s="809"/>
      <c r="E44" s="809"/>
      <c r="F44" s="809"/>
      <c r="G44" s="809"/>
      <c r="H44" s="795">
        <f t="shared" si="8"/>
        <v>0</v>
      </c>
      <c r="I44" s="215"/>
    </row>
    <row r="45" spans="1:9" s="318" customFormat="1" ht="15" x14ac:dyDescent="0.2">
      <c r="A45" s="807" t="s">
        <v>142</v>
      </c>
      <c r="B45" s="808">
        <f t="shared" ref="B45:G45" si="10">SUM(B43:B44)</f>
        <v>0</v>
      </c>
      <c r="C45" s="808">
        <f t="shared" si="10"/>
        <v>0</v>
      </c>
      <c r="D45" s="808">
        <f t="shared" si="10"/>
        <v>0</v>
      </c>
      <c r="E45" s="808">
        <f t="shared" si="10"/>
        <v>0</v>
      </c>
      <c r="F45" s="808">
        <f t="shared" si="10"/>
        <v>0</v>
      </c>
      <c r="G45" s="808">
        <f t="shared" si="10"/>
        <v>0</v>
      </c>
      <c r="H45" s="795">
        <f t="shared" si="8"/>
        <v>0</v>
      </c>
      <c r="I45" s="237"/>
    </row>
    <row r="46" spans="1:9" s="228" customFormat="1" ht="38.25" x14ac:dyDescent="0.2">
      <c r="A46" s="810" t="s">
        <v>122</v>
      </c>
      <c r="B46" s="811">
        <f t="shared" ref="B46:G46" si="11">B42+B45</f>
        <v>0</v>
      </c>
      <c r="C46" s="811">
        <f t="shared" si="11"/>
        <v>0</v>
      </c>
      <c r="D46" s="811">
        <f t="shared" si="11"/>
        <v>0</v>
      </c>
      <c r="E46" s="811">
        <f t="shared" si="11"/>
        <v>0</v>
      </c>
      <c r="F46" s="811">
        <f t="shared" si="11"/>
        <v>0</v>
      </c>
      <c r="G46" s="811">
        <f t="shared" si="11"/>
        <v>0</v>
      </c>
      <c r="H46" s="812">
        <f>SUM(B46:G46)</f>
        <v>0</v>
      </c>
      <c r="I46" s="215"/>
    </row>
    <row r="47" spans="1:9" x14ac:dyDescent="0.2">
      <c r="A47" s="183" t="s">
        <v>66</v>
      </c>
      <c r="B47" s="481"/>
      <c r="C47" s="481"/>
      <c r="D47" s="481"/>
      <c r="E47" s="481"/>
      <c r="F47" s="481"/>
      <c r="G47" s="481"/>
      <c r="H47" s="483">
        <f>SUM(B47:G47)</f>
        <v>0</v>
      </c>
    </row>
    <row r="48" spans="1:9" x14ac:dyDescent="0.2">
      <c r="A48" s="183" t="s">
        <v>67</v>
      </c>
      <c r="B48" s="481"/>
      <c r="C48" s="481"/>
      <c r="D48" s="481"/>
      <c r="E48" s="481"/>
      <c r="F48" s="481"/>
      <c r="G48" s="481"/>
      <c r="H48" s="483">
        <f>SUM(B48:G48)</f>
        <v>0</v>
      </c>
    </row>
    <row r="49" spans="1:8" x14ac:dyDescent="0.2">
      <c r="A49" s="186" t="s">
        <v>68</v>
      </c>
      <c r="B49" s="484">
        <f t="shared" ref="B49:G49" si="12">SUM(B47:B48)</f>
        <v>0</v>
      </c>
      <c r="C49" s="484">
        <f t="shared" si="12"/>
        <v>0</v>
      </c>
      <c r="D49" s="484">
        <f t="shared" si="12"/>
        <v>0</v>
      </c>
      <c r="E49" s="484">
        <f t="shared" si="12"/>
        <v>0</v>
      </c>
      <c r="F49" s="484">
        <f t="shared" si="12"/>
        <v>0</v>
      </c>
      <c r="G49" s="484">
        <f t="shared" si="12"/>
        <v>0</v>
      </c>
      <c r="H49" s="484">
        <f>SUM(B49:G49)</f>
        <v>0</v>
      </c>
    </row>
    <row r="50" spans="1:8" ht="4.5" customHeight="1" x14ac:dyDescent="0.2">
      <c r="A50" s="184"/>
      <c r="B50" s="184"/>
      <c r="C50" s="192"/>
      <c r="D50" s="192"/>
      <c r="E50" s="184"/>
      <c r="F50" s="192"/>
      <c r="G50" s="192"/>
      <c r="H50" s="305"/>
    </row>
    <row r="51" spans="1:8" x14ac:dyDescent="0.2">
      <c r="A51" s="194" t="s">
        <v>117</v>
      </c>
      <c r="B51" s="196"/>
      <c r="C51" s="196"/>
      <c r="D51" s="196"/>
      <c r="E51" s="195"/>
      <c r="F51" s="196"/>
      <c r="G51" s="196"/>
      <c r="H51" s="197">
        <f>SUM(B51:G51)</f>
        <v>0</v>
      </c>
    </row>
    <row r="52" spans="1:8" ht="4.5" customHeight="1" x14ac:dyDescent="0.2">
      <c r="A52" s="184"/>
      <c r="B52" s="184"/>
      <c r="C52" s="192"/>
      <c r="D52" s="192"/>
      <c r="E52" s="184"/>
      <c r="F52" s="192"/>
      <c r="G52" s="192"/>
      <c r="H52" s="305"/>
    </row>
    <row r="53" spans="1:8" x14ac:dyDescent="0.2">
      <c r="A53" s="198" t="s">
        <v>70</v>
      </c>
      <c r="B53" s="199"/>
      <c r="C53" s="200"/>
      <c r="D53" s="200"/>
      <c r="E53" s="199"/>
      <c r="F53" s="200"/>
      <c r="G53" s="200"/>
      <c r="H53" s="306">
        <f>SUM(B53:G53)</f>
        <v>0</v>
      </c>
    </row>
  </sheetData>
  <phoneticPr fontId="0" type="noConversion"/>
  <printOptions horizontalCentered="1" verticalCentered="1"/>
  <pageMargins left="0" right="0" top="0" bottom="0" header="0" footer="0"/>
  <pageSetup paperSize="8" orientation="landscape" r:id="rId1"/>
  <headerFooter alignWithMargins="0">
    <oddHeader>&amp;CIGAENR cartographie Université de Lorraine&amp;R&amp;"Arial,Gras"&amp;8&amp;A</oddHeader>
    <oddFooter>&amp;RUL / DAPEQ / le &amp;D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2">
    <tabColor theme="9"/>
    <pageSetUpPr fitToPage="1"/>
  </sheetPr>
  <dimension ref="A1:O53"/>
  <sheetViews>
    <sheetView topLeftCell="A25" zoomScale="90" zoomScaleNormal="90" workbookViewId="0">
      <selection activeCell="F47" sqref="F47"/>
    </sheetView>
  </sheetViews>
  <sheetFormatPr baseColWidth="10" defaultColWidth="11.42578125" defaultRowHeight="12.75" x14ac:dyDescent="0.2"/>
  <cols>
    <col min="1" max="1" width="47.42578125" style="185" customWidth="1"/>
    <col min="2" max="11" width="16.7109375" style="185" customWidth="1"/>
    <col min="12" max="12" width="16.7109375" style="307" customWidth="1"/>
    <col min="13" max="16" width="24.42578125" style="185" customWidth="1"/>
    <col min="17" max="16384" width="11.42578125" style="185"/>
  </cols>
  <sheetData>
    <row r="1" spans="1:12" s="211" customFormat="1" ht="60" x14ac:dyDescent="0.25">
      <c r="A1" s="210" t="s">
        <v>350</v>
      </c>
      <c r="B1" s="210"/>
      <c r="C1" s="210"/>
      <c r="D1" s="210"/>
      <c r="E1" s="210"/>
      <c r="F1" s="210"/>
      <c r="G1" s="210"/>
      <c r="H1" s="210"/>
      <c r="I1" s="210"/>
      <c r="J1" s="210"/>
      <c r="K1" s="311" t="s">
        <v>351</v>
      </c>
      <c r="L1" s="210" t="s">
        <v>137</v>
      </c>
    </row>
    <row r="2" spans="1:12" s="176" customFormat="1" ht="15.75" x14ac:dyDescent="0.2">
      <c r="A2" s="865" t="s">
        <v>49</v>
      </c>
      <c r="B2" s="822"/>
      <c r="C2" s="822"/>
      <c r="D2" s="822"/>
      <c r="E2" s="822"/>
      <c r="F2" s="822"/>
      <c r="G2" s="822"/>
      <c r="H2" s="822"/>
      <c r="I2" s="822"/>
      <c r="J2" s="822"/>
      <c r="K2" s="822"/>
      <c r="L2" s="300"/>
    </row>
    <row r="3" spans="1:12" s="176" customFormat="1" ht="15.75" x14ac:dyDescent="0.2">
      <c r="A3" s="865" t="s">
        <v>50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236"/>
    </row>
    <row r="4" spans="1:12" s="176" customFormat="1" ht="15.75" x14ac:dyDescent="0.2">
      <c r="A4" s="867" t="s">
        <v>51</v>
      </c>
      <c r="B4" s="832"/>
      <c r="C4" s="832"/>
      <c r="D4" s="832"/>
      <c r="E4" s="832"/>
      <c r="F4" s="832"/>
      <c r="G4" s="832"/>
      <c r="H4" s="832"/>
      <c r="I4" s="832"/>
      <c r="J4" s="173"/>
      <c r="K4" s="179"/>
      <c r="L4" s="300"/>
    </row>
    <row r="5" spans="1:12" s="182" customFormat="1" ht="4.5" customHeight="1" x14ac:dyDescent="0.2">
      <c r="A5" s="212"/>
      <c r="B5" s="832"/>
      <c r="C5" s="832"/>
      <c r="D5" s="834"/>
      <c r="E5" s="834"/>
      <c r="F5" s="834"/>
      <c r="G5" s="832"/>
      <c r="H5" s="832"/>
      <c r="I5" s="173"/>
      <c r="J5" s="173"/>
      <c r="K5" s="180"/>
      <c r="L5" s="301"/>
    </row>
    <row r="6" spans="1:12" s="296" customFormat="1" x14ac:dyDescent="0.2">
      <c r="A6" s="325" t="s">
        <v>155</v>
      </c>
      <c r="B6" s="835"/>
      <c r="C6" s="835"/>
      <c r="D6" s="835"/>
      <c r="E6" s="835"/>
      <c r="F6" s="835"/>
      <c r="G6" s="835"/>
      <c r="H6" s="835"/>
      <c r="I6" s="835"/>
      <c r="J6" s="835"/>
      <c r="K6" s="835"/>
      <c r="L6" s="836">
        <f>SUM(B6:K6)</f>
        <v>0</v>
      </c>
    </row>
    <row r="7" spans="1:12" s="296" customFormat="1" x14ac:dyDescent="0.2">
      <c r="A7" s="325" t="s">
        <v>156</v>
      </c>
      <c r="B7" s="835"/>
      <c r="C7" s="835"/>
      <c r="D7" s="835"/>
      <c r="E7" s="835"/>
      <c r="F7" s="835"/>
      <c r="G7" s="835"/>
      <c r="H7" s="835"/>
      <c r="I7" s="835"/>
      <c r="J7" s="835"/>
      <c r="K7" s="835"/>
      <c r="L7" s="836">
        <f t="shared" ref="L7:L17" si="0">SUM(B7:K7)</f>
        <v>0</v>
      </c>
    </row>
    <row r="8" spans="1:12" s="296" customFormat="1" x14ac:dyDescent="0.2">
      <c r="A8" s="325" t="s">
        <v>157</v>
      </c>
      <c r="B8" s="835"/>
      <c r="C8" s="835"/>
      <c r="D8" s="835"/>
      <c r="E8" s="835"/>
      <c r="F8" s="835"/>
      <c r="G8" s="835"/>
      <c r="H8" s="835"/>
      <c r="I8" s="835"/>
      <c r="J8" s="835"/>
      <c r="K8" s="835"/>
      <c r="L8" s="836">
        <f t="shared" si="0"/>
        <v>0</v>
      </c>
    </row>
    <row r="9" spans="1:12" s="296" customFormat="1" x14ac:dyDescent="0.2">
      <c r="A9" s="325" t="s">
        <v>158</v>
      </c>
      <c r="B9" s="835"/>
      <c r="C9" s="835"/>
      <c r="D9" s="835"/>
      <c r="E9" s="835"/>
      <c r="F9" s="835"/>
      <c r="G9" s="835"/>
      <c r="H9" s="835"/>
      <c r="I9" s="835"/>
      <c r="J9" s="835"/>
      <c r="K9" s="835"/>
      <c r="L9" s="836">
        <f t="shared" si="0"/>
        <v>0</v>
      </c>
    </row>
    <row r="10" spans="1:12" s="296" customFormat="1" x14ac:dyDescent="0.2">
      <c r="A10" s="325" t="s">
        <v>159</v>
      </c>
      <c r="B10" s="835"/>
      <c r="C10" s="835"/>
      <c r="D10" s="835"/>
      <c r="E10" s="835"/>
      <c r="F10" s="835"/>
      <c r="G10" s="835"/>
      <c r="H10" s="835"/>
      <c r="I10" s="835"/>
      <c r="J10" s="835"/>
      <c r="K10" s="835"/>
      <c r="L10" s="836">
        <f t="shared" si="0"/>
        <v>0</v>
      </c>
    </row>
    <row r="11" spans="1:12" s="296" customFormat="1" x14ac:dyDescent="0.2">
      <c r="A11" s="325" t="s">
        <v>163</v>
      </c>
      <c r="B11" s="835"/>
      <c r="C11" s="835"/>
      <c r="D11" s="835"/>
      <c r="E11" s="835"/>
      <c r="F11" s="835"/>
      <c r="G11" s="835"/>
      <c r="H11" s="835"/>
      <c r="I11" s="835"/>
      <c r="J11" s="835"/>
      <c r="K11" s="835"/>
      <c r="L11" s="836">
        <f t="shared" si="0"/>
        <v>0</v>
      </c>
    </row>
    <row r="12" spans="1:12" s="296" customFormat="1" x14ac:dyDescent="0.2">
      <c r="A12" s="325" t="s">
        <v>36</v>
      </c>
      <c r="B12" s="835"/>
      <c r="C12" s="835"/>
      <c r="D12" s="835"/>
      <c r="E12" s="835"/>
      <c r="F12" s="835"/>
      <c r="G12" s="835"/>
      <c r="H12" s="835"/>
      <c r="I12" s="835"/>
      <c r="J12" s="835"/>
      <c r="K12" s="835"/>
      <c r="L12" s="836">
        <f t="shared" si="0"/>
        <v>0</v>
      </c>
    </row>
    <row r="13" spans="1:12" s="296" customFormat="1" x14ac:dyDescent="0.2">
      <c r="A13" s="325" t="s">
        <v>37</v>
      </c>
      <c r="B13" s="835"/>
      <c r="C13" s="835"/>
      <c r="D13" s="835"/>
      <c r="E13" s="835"/>
      <c r="F13" s="835"/>
      <c r="G13" s="835"/>
      <c r="H13" s="835"/>
      <c r="I13" s="835"/>
      <c r="J13" s="835"/>
      <c r="K13" s="835"/>
      <c r="L13" s="836">
        <f t="shared" si="0"/>
        <v>0</v>
      </c>
    </row>
    <row r="14" spans="1:12" s="296" customFormat="1" x14ac:dyDescent="0.2">
      <c r="A14" s="325"/>
      <c r="B14" s="835"/>
      <c r="C14" s="835"/>
      <c r="D14" s="835"/>
      <c r="E14" s="835"/>
      <c r="F14" s="835"/>
      <c r="G14" s="835"/>
      <c r="H14" s="835"/>
      <c r="I14" s="835"/>
      <c r="J14" s="835"/>
      <c r="K14" s="835"/>
      <c r="L14" s="836">
        <f t="shared" si="0"/>
        <v>0</v>
      </c>
    </row>
    <row r="15" spans="1:12" s="296" customFormat="1" x14ac:dyDescent="0.2">
      <c r="A15" s="325"/>
      <c r="B15" s="835"/>
      <c r="C15" s="835"/>
      <c r="D15" s="835"/>
      <c r="E15" s="835"/>
      <c r="F15" s="835"/>
      <c r="G15" s="835"/>
      <c r="H15" s="835"/>
      <c r="I15" s="835"/>
      <c r="J15" s="835"/>
      <c r="K15" s="835"/>
      <c r="L15" s="836">
        <f t="shared" si="0"/>
        <v>0</v>
      </c>
    </row>
    <row r="16" spans="1:12" s="296" customFormat="1" x14ac:dyDescent="0.2">
      <c r="A16" s="325" t="s">
        <v>160</v>
      </c>
      <c r="B16" s="835"/>
      <c r="C16" s="835"/>
      <c r="D16" s="835"/>
      <c r="E16" s="835"/>
      <c r="F16" s="835"/>
      <c r="G16" s="835"/>
      <c r="H16" s="835"/>
      <c r="I16" s="835"/>
      <c r="J16" s="835"/>
      <c r="K16" s="835"/>
      <c r="L16" s="836">
        <f t="shared" si="0"/>
        <v>0</v>
      </c>
    </row>
    <row r="17" spans="1:12" s="296" customFormat="1" x14ac:dyDescent="0.2">
      <c r="A17" s="325" t="s">
        <v>161</v>
      </c>
      <c r="B17" s="835"/>
      <c r="C17" s="835"/>
      <c r="D17" s="835"/>
      <c r="E17" s="835"/>
      <c r="F17" s="835"/>
      <c r="G17" s="835"/>
      <c r="H17" s="835"/>
      <c r="I17" s="835"/>
      <c r="J17" s="835"/>
      <c r="K17" s="835"/>
      <c r="L17" s="836">
        <f t="shared" si="0"/>
        <v>0</v>
      </c>
    </row>
    <row r="18" spans="1:12" s="215" customFormat="1" ht="31.5" customHeight="1" x14ac:dyDescent="0.2">
      <c r="A18" s="796" t="s">
        <v>71</v>
      </c>
      <c r="B18" s="837">
        <f>SUM(B6:B17)</f>
        <v>0</v>
      </c>
      <c r="C18" s="837">
        <f t="shared" ref="C18:L18" si="1">SUM(C6:C17)</f>
        <v>0</v>
      </c>
      <c r="D18" s="837">
        <f t="shared" si="1"/>
        <v>0</v>
      </c>
      <c r="E18" s="837">
        <f t="shared" si="1"/>
        <v>0</v>
      </c>
      <c r="F18" s="837">
        <f t="shared" si="1"/>
        <v>0</v>
      </c>
      <c r="G18" s="837">
        <f t="shared" si="1"/>
        <v>0</v>
      </c>
      <c r="H18" s="837">
        <f t="shared" si="1"/>
        <v>0</v>
      </c>
      <c r="I18" s="837">
        <f t="shared" si="1"/>
        <v>0</v>
      </c>
      <c r="J18" s="837">
        <f t="shared" si="1"/>
        <v>0</v>
      </c>
      <c r="K18" s="837">
        <f t="shared" si="1"/>
        <v>0</v>
      </c>
      <c r="L18" s="837">
        <f t="shared" si="1"/>
        <v>0</v>
      </c>
    </row>
    <row r="19" spans="1:12" s="297" customFormat="1" ht="25.5" x14ac:dyDescent="0.2">
      <c r="A19" s="325" t="s">
        <v>52</v>
      </c>
      <c r="B19" s="839"/>
      <c r="C19" s="839"/>
      <c r="D19" s="839"/>
      <c r="E19" s="839"/>
      <c r="F19" s="839"/>
      <c r="G19" s="839"/>
      <c r="H19" s="839"/>
      <c r="I19" s="839"/>
      <c r="J19" s="839"/>
      <c r="K19" s="839"/>
      <c r="L19" s="836">
        <f t="shared" ref="L19:L27" si="2">SUM(B19:K19)</f>
        <v>0</v>
      </c>
    </row>
    <row r="20" spans="1:12" s="297" customFormat="1" ht="25.5" x14ac:dyDescent="0.2">
      <c r="A20" s="325" t="s">
        <v>53</v>
      </c>
      <c r="B20" s="839"/>
      <c r="C20" s="839"/>
      <c r="D20" s="839"/>
      <c r="E20" s="839"/>
      <c r="F20" s="839"/>
      <c r="G20" s="839"/>
      <c r="H20" s="839"/>
      <c r="I20" s="839"/>
      <c r="J20" s="839"/>
      <c r="K20" s="839"/>
      <c r="L20" s="836">
        <f t="shared" si="2"/>
        <v>0</v>
      </c>
    </row>
    <row r="21" spans="1:12" s="297" customFormat="1" ht="25.5" x14ac:dyDescent="0.2">
      <c r="A21" s="325" t="s">
        <v>54</v>
      </c>
      <c r="B21" s="839"/>
      <c r="C21" s="839"/>
      <c r="D21" s="839"/>
      <c r="E21" s="839"/>
      <c r="F21" s="839"/>
      <c r="G21" s="839"/>
      <c r="H21" s="839"/>
      <c r="I21" s="839"/>
      <c r="J21" s="839"/>
      <c r="K21" s="839"/>
      <c r="L21" s="836">
        <f t="shared" si="2"/>
        <v>0</v>
      </c>
    </row>
    <row r="22" spans="1:12" s="217" customFormat="1" x14ac:dyDescent="0.2">
      <c r="A22" s="881" t="s">
        <v>39</v>
      </c>
      <c r="B22" s="840">
        <f>SUM(B19:B21)</f>
        <v>0</v>
      </c>
      <c r="C22" s="840">
        <f t="shared" ref="C22:K22" si="3">SUM(C19:C21)</f>
        <v>0</v>
      </c>
      <c r="D22" s="840">
        <f t="shared" si="3"/>
        <v>0</v>
      </c>
      <c r="E22" s="840">
        <f t="shared" si="3"/>
        <v>0</v>
      </c>
      <c r="F22" s="840">
        <f t="shared" si="3"/>
        <v>0</v>
      </c>
      <c r="G22" s="840">
        <f t="shared" si="3"/>
        <v>0</v>
      </c>
      <c r="H22" s="840">
        <f t="shared" si="3"/>
        <v>0</v>
      </c>
      <c r="I22" s="840">
        <f t="shared" si="3"/>
        <v>0</v>
      </c>
      <c r="J22" s="840">
        <f t="shared" si="3"/>
        <v>0</v>
      </c>
      <c r="K22" s="840">
        <f t="shared" si="3"/>
        <v>0</v>
      </c>
      <c r="L22" s="841">
        <f t="shared" si="2"/>
        <v>0</v>
      </c>
    </row>
    <row r="23" spans="1:12" s="297" customFormat="1" ht="25.5" x14ac:dyDescent="0.2">
      <c r="A23" s="325" t="s">
        <v>55</v>
      </c>
      <c r="B23" s="839"/>
      <c r="C23" s="839"/>
      <c r="D23" s="839"/>
      <c r="E23" s="839"/>
      <c r="F23" s="839"/>
      <c r="G23" s="839"/>
      <c r="H23" s="839"/>
      <c r="I23" s="839"/>
      <c r="J23" s="839"/>
      <c r="K23" s="839"/>
      <c r="L23" s="836">
        <f t="shared" si="2"/>
        <v>0</v>
      </c>
    </row>
    <row r="24" spans="1:12" s="297" customFormat="1" ht="25.5" x14ac:dyDescent="0.2">
      <c r="A24" s="325" t="s">
        <v>56</v>
      </c>
      <c r="B24" s="839"/>
      <c r="C24" s="839"/>
      <c r="D24" s="839"/>
      <c r="E24" s="839"/>
      <c r="F24" s="839"/>
      <c r="G24" s="839"/>
      <c r="H24" s="839"/>
      <c r="I24" s="839"/>
      <c r="J24" s="839"/>
      <c r="K24" s="839"/>
      <c r="L24" s="836">
        <f t="shared" si="2"/>
        <v>0</v>
      </c>
    </row>
    <row r="25" spans="1:12" s="297" customFormat="1" ht="25.5" x14ac:dyDescent="0.2">
      <c r="A25" s="325" t="s">
        <v>57</v>
      </c>
      <c r="B25" s="839"/>
      <c r="C25" s="839"/>
      <c r="D25" s="839"/>
      <c r="E25" s="839"/>
      <c r="F25" s="839"/>
      <c r="G25" s="839"/>
      <c r="H25" s="839"/>
      <c r="I25" s="839"/>
      <c r="J25" s="839"/>
      <c r="K25" s="839"/>
      <c r="L25" s="836">
        <f t="shared" si="2"/>
        <v>0</v>
      </c>
    </row>
    <row r="26" spans="1:12" s="217" customFormat="1" x14ac:dyDescent="0.2">
      <c r="A26" s="881" t="s">
        <v>40</v>
      </c>
      <c r="B26" s="840">
        <f>SUM(B23:B25)</f>
        <v>0</v>
      </c>
      <c r="C26" s="840">
        <f t="shared" ref="C26:K26" si="4">SUM(C23:C25)</f>
        <v>0</v>
      </c>
      <c r="D26" s="840">
        <f t="shared" si="4"/>
        <v>0</v>
      </c>
      <c r="E26" s="840">
        <f t="shared" si="4"/>
        <v>0</v>
      </c>
      <c r="F26" s="840">
        <f t="shared" si="4"/>
        <v>0</v>
      </c>
      <c r="G26" s="840">
        <f t="shared" si="4"/>
        <v>0</v>
      </c>
      <c r="H26" s="840">
        <f t="shared" si="4"/>
        <v>0</v>
      </c>
      <c r="I26" s="840">
        <f t="shared" si="4"/>
        <v>0</v>
      </c>
      <c r="J26" s="840">
        <f t="shared" si="4"/>
        <v>0</v>
      </c>
      <c r="K26" s="840">
        <f t="shared" si="4"/>
        <v>0</v>
      </c>
      <c r="L26" s="841">
        <f t="shared" si="2"/>
        <v>0</v>
      </c>
    </row>
    <row r="27" spans="1:12" s="215" customFormat="1" ht="31.5" x14ac:dyDescent="0.2">
      <c r="A27" s="796" t="s">
        <v>58</v>
      </c>
      <c r="B27" s="837">
        <f>B22+B26</f>
        <v>0</v>
      </c>
      <c r="C27" s="837">
        <f t="shared" ref="C27:K27" si="5">C22+C26</f>
        <v>0</v>
      </c>
      <c r="D27" s="837">
        <f t="shared" si="5"/>
        <v>0</v>
      </c>
      <c r="E27" s="837">
        <f t="shared" si="5"/>
        <v>0</v>
      </c>
      <c r="F27" s="837">
        <f t="shared" si="5"/>
        <v>0</v>
      </c>
      <c r="G27" s="837">
        <f t="shared" si="5"/>
        <v>0</v>
      </c>
      <c r="H27" s="837">
        <f t="shared" si="5"/>
        <v>0</v>
      </c>
      <c r="I27" s="837">
        <f t="shared" si="5"/>
        <v>0</v>
      </c>
      <c r="J27" s="837">
        <f t="shared" si="5"/>
        <v>0</v>
      </c>
      <c r="K27" s="837">
        <f t="shared" si="5"/>
        <v>0</v>
      </c>
      <c r="L27" s="838">
        <f t="shared" si="2"/>
        <v>0</v>
      </c>
    </row>
    <row r="28" spans="1:12" ht="6" customHeight="1" x14ac:dyDescent="0.2">
      <c r="A28" s="187"/>
      <c r="B28" s="188"/>
      <c r="C28" s="188"/>
      <c r="D28" s="188"/>
      <c r="E28" s="188"/>
      <c r="F28" s="188"/>
      <c r="G28" s="188"/>
      <c r="H28" s="188"/>
      <c r="I28" s="187"/>
      <c r="J28" s="187"/>
      <c r="K28" s="188"/>
      <c r="L28" s="302"/>
    </row>
    <row r="29" spans="1:12" ht="12.75" customHeight="1" x14ac:dyDescent="0.2">
      <c r="A29" s="183" t="s">
        <v>59</v>
      </c>
      <c r="B29" s="924"/>
      <c r="C29" s="924"/>
      <c r="D29" s="924"/>
      <c r="E29" s="924"/>
      <c r="F29" s="924"/>
      <c r="G29" s="924"/>
      <c r="H29" s="924"/>
      <c r="I29" s="923"/>
      <c r="J29" s="923"/>
      <c r="K29" s="924"/>
      <c r="L29" s="908">
        <f>SUM(B29:K29)</f>
        <v>0</v>
      </c>
    </row>
    <row r="30" spans="1:12" ht="12.75" customHeight="1" x14ac:dyDescent="0.2">
      <c r="A30" s="183" t="s">
        <v>60</v>
      </c>
      <c r="B30" s="924"/>
      <c r="C30" s="924"/>
      <c r="D30" s="924"/>
      <c r="E30" s="924"/>
      <c r="F30" s="924"/>
      <c r="G30" s="924"/>
      <c r="H30" s="924"/>
      <c r="I30" s="923"/>
      <c r="J30" s="923"/>
      <c r="K30" s="924"/>
      <c r="L30" s="908">
        <f>SUM(B30:K30)</f>
        <v>0</v>
      </c>
    </row>
    <row r="31" spans="1:12" ht="12.75" customHeight="1" x14ac:dyDescent="0.2">
      <c r="A31" s="186" t="s">
        <v>61</v>
      </c>
      <c r="B31" s="909">
        <f t="shared" ref="B31:H31" si="6">B29+B30</f>
        <v>0</v>
      </c>
      <c r="C31" s="909">
        <f t="shared" si="6"/>
        <v>0</v>
      </c>
      <c r="D31" s="909">
        <f t="shared" si="6"/>
        <v>0</v>
      </c>
      <c r="E31" s="909">
        <f t="shared" si="6"/>
        <v>0</v>
      </c>
      <c r="F31" s="909">
        <f t="shared" si="6"/>
        <v>0</v>
      </c>
      <c r="G31" s="909">
        <f t="shared" si="6"/>
        <v>0</v>
      </c>
      <c r="H31" s="909">
        <f t="shared" si="6"/>
        <v>0</v>
      </c>
      <c r="I31" s="909">
        <f>I29+I30</f>
        <v>0</v>
      </c>
      <c r="J31" s="909">
        <f>J29+J30</f>
        <v>0</v>
      </c>
      <c r="K31" s="909">
        <f>K29+K30</f>
        <v>0</v>
      </c>
      <c r="L31" s="909">
        <f>L29+L30</f>
        <v>0</v>
      </c>
    </row>
    <row r="32" spans="1:12" ht="3.75" customHeight="1" x14ac:dyDescent="0.2">
      <c r="A32" s="191"/>
      <c r="B32" s="926"/>
      <c r="C32" s="926"/>
      <c r="D32" s="926"/>
      <c r="E32" s="926"/>
      <c r="F32" s="926"/>
      <c r="G32" s="926"/>
      <c r="H32" s="926"/>
      <c r="I32" s="925"/>
      <c r="J32" s="932"/>
      <c r="K32" s="926"/>
      <c r="L32" s="910"/>
    </row>
    <row r="33" spans="1:15" x14ac:dyDescent="0.2">
      <c r="A33" s="183" t="s">
        <v>6</v>
      </c>
      <c r="B33" s="928"/>
      <c r="C33" s="928"/>
      <c r="D33" s="928"/>
      <c r="E33" s="928"/>
      <c r="F33" s="928"/>
      <c r="G33" s="928"/>
      <c r="H33" s="928"/>
      <c r="I33" s="928"/>
      <c r="J33" s="928"/>
      <c r="K33" s="928"/>
      <c r="L33" s="908">
        <f>SUM(B33:K33)</f>
        <v>0</v>
      </c>
    </row>
    <row r="34" spans="1:15" x14ac:dyDescent="0.2">
      <c r="A34" s="183" t="s">
        <v>62</v>
      </c>
      <c r="B34" s="928"/>
      <c r="C34" s="928"/>
      <c r="D34" s="928"/>
      <c r="E34" s="928"/>
      <c r="F34" s="928"/>
      <c r="G34" s="928"/>
      <c r="H34" s="928"/>
      <c r="I34" s="928"/>
      <c r="J34" s="928"/>
      <c r="K34" s="928"/>
      <c r="L34" s="908">
        <f>SUM(B34:K34)</f>
        <v>0</v>
      </c>
    </row>
    <row r="35" spans="1:15" x14ac:dyDescent="0.2">
      <c r="A35" s="183" t="s">
        <v>63</v>
      </c>
      <c r="B35" s="928"/>
      <c r="C35" s="928"/>
      <c r="D35" s="928"/>
      <c r="E35" s="928"/>
      <c r="F35" s="928"/>
      <c r="G35" s="928"/>
      <c r="H35" s="928"/>
      <c r="I35" s="928"/>
      <c r="J35" s="928"/>
      <c r="K35" s="928"/>
      <c r="L35" s="908">
        <f>SUM(B35:K35)</f>
        <v>0</v>
      </c>
    </row>
    <row r="36" spans="1:15" x14ac:dyDescent="0.2">
      <c r="A36" s="186" t="s">
        <v>64</v>
      </c>
      <c r="B36" s="930">
        <f t="shared" ref="B36:I36" si="7">SUM(B33:B35)</f>
        <v>0</v>
      </c>
      <c r="C36" s="930">
        <f t="shared" si="7"/>
        <v>0</v>
      </c>
      <c r="D36" s="930">
        <f t="shared" si="7"/>
        <v>0</v>
      </c>
      <c r="E36" s="930">
        <f t="shared" si="7"/>
        <v>0</v>
      </c>
      <c r="F36" s="930">
        <f t="shared" si="7"/>
        <v>0</v>
      </c>
      <c r="G36" s="930">
        <f t="shared" si="7"/>
        <v>0</v>
      </c>
      <c r="H36" s="930">
        <f t="shared" si="7"/>
        <v>0</v>
      </c>
      <c r="I36" s="930">
        <f t="shared" si="7"/>
        <v>0</v>
      </c>
      <c r="J36" s="930">
        <f>SUM(J33:J35)</f>
        <v>0</v>
      </c>
      <c r="K36" s="930">
        <f>SUM(K33:K35)</f>
        <v>0</v>
      </c>
      <c r="L36" s="909">
        <f>SUM(L33:L35)</f>
        <v>0</v>
      </c>
    </row>
    <row r="37" spans="1:15" ht="4.5" customHeight="1" x14ac:dyDescent="0.2">
      <c r="A37" s="183"/>
      <c r="B37" s="928"/>
      <c r="C37" s="928"/>
      <c r="D37" s="928"/>
      <c r="E37" s="928"/>
      <c r="F37" s="928"/>
      <c r="G37" s="928"/>
      <c r="H37" s="928"/>
      <c r="I37" s="929"/>
      <c r="J37" s="929"/>
      <c r="K37" s="928"/>
      <c r="L37" s="911"/>
    </row>
    <row r="38" spans="1:15" ht="12.75" customHeight="1" x14ac:dyDescent="0.2">
      <c r="A38" s="186" t="s">
        <v>65</v>
      </c>
      <c r="B38" s="930"/>
      <c r="C38" s="930"/>
      <c r="D38" s="930"/>
      <c r="E38" s="930"/>
      <c r="F38" s="930"/>
      <c r="G38" s="930"/>
      <c r="H38" s="930"/>
      <c r="I38" s="930"/>
      <c r="J38" s="930"/>
      <c r="K38" s="930"/>
      <c r="L38" s="909">
        <f>SUM(B38:K38)</f>
        <v>0</v>
      </c>
    </row>
    <row r="39" spans="1:15" ht="3" customHeight="1" x14ac:dyDescent="0.2">
      <c r="A39" s="183"/>
      <c r="B39" s="225"/>
      <c r="C39" s="225"/>
      <c r="D39" s="225"/>
      <c r="E39" s="225"/>
      <c r="F39" s="225"/>
      <c r="G39" s="225"/>
      <c r="H39" s="225"/>
      <c r="I39" s="184"/>
      <c r="J39" s="224"/>
      <c r="K39" s="225"/>
      <c r="L39" s="303"/>
    </row>
    <row r="40" spans="1:15" s="299" customFormat="1" ht="15" x14ac:dyDescent="0.2">
      <c r="A40" s="842" t="s">
        <v>109</v>
      </c>
      <c r="B40" s="809"/>
      <c r="C40" s="809"/>
      <c r="D40" s="809"/>
      <c r="E40" s="809"/>
      <c r="F40" s="809"/>
      <c r="G40" s="809"/>
      <c r="H40" s="809"/>
      <c r="I40" s="809"/>
      <c r="J40" s="809"/>
      <c r="K40" s="809"/>
      <c r="L40" s="836">
        <f>SUM(B40:K40)</f>
        <v>0</v>
      </c>
      <c r="M40" s="215"/>
      <c r="N40" s="818"/>
      <c r="O40" s="818"/>
    </row>
    <row r="41" spans="1:15" s="298" customFormat="1" ht="15" x14ac:dyDescent="0.2">
      <c r="A41" s="806" t="s">
        <v>138</v>
      </c>
      <c r="B41" s="804"/>
      <c r="C41" s="804"/>
      <c r="D41" s="804"/>
      <c r="E41" s="804"/>
      <c r="F41" s="804"/>
      <c r="G41" s="804"/>
      <c r="H41" s="804"/>
      <c r="I41" s="804"/>
      <c r="J41" s="804"/>
      <c r="K41" s="804"/>
      <c r="L41" s="836">
        <f>SUM(B41:K41)</f>
        <v>0</v>
      </c>
      <c r="M41" s="215"/>
      <c r="N41" s="817"/>
      <c r="O41" s="817"/>
    </row>
    <row r="42" spans="1:15" s="318" customFormat="1" ht="15" x14ac:dyDescent="0.2">
      <c r="A42" s="807" t="s">
        <v>139</v>
      </c>
      <c r="B42" s="808">
        <f>SUM(B40:B41)</f>
        <v>0</v>
      </c>
      <c r="C42" s="808">
        <f t="shared" ref="C42:L42" si="8">SUM(C40:C41)</f>
        <v>0</v>
      </c>
      <c r="D42" s="808">
        <f t="shared" si="8"/>
        <v>0</v>
      </c>
      <c r="E42" s="808">
        <f t="shared" si="8"/>
        <v>0</v>
      </c>
      <c r="F42" s="808">
        <f t="shared" si="8"/>
        <v>0</v>
      </c>
      <c r="G42" s="808">
        <f t="shared" si="8"/>
        <v>0</v>
      </c>
      <c r="H42" s="808">
        <f t="shared" si="8"/>
        <v>0</v>
      </c>
      <c r="I42" s="808">
        <f t="shared" si="8"/>
        <v>0</v>
      </c>
      <c r="J42" s="808">
        <f t="shared" si="8"/>
        <v>0</v>
      </c>
      <c r="K42" s="808">
        <f t="shared" si="8"/>
        <v>0</v>
      </c>
      <c r="L42" s="808">
        <f t="shared" si="8"/>
        <v>0</v>
      </c>
      <c r="M42" s="237"/>
      <c r="N42" s="217"/>
      <c r="O42" s="217"/>
    </row>
    <row r="43" spans="1:15" s="299" customFormat="1" ht="15" x14ac:dyDescent="0.2">
      <c r="A43" s="806" t="s">
        <v>140</v>
      </c>
      <c r="B43" s="809"/>
      <c r="C43" s="809"/>
      <c r="D43" s="809"/>
      <c r="E43" s="809"/>
      <c r="F43" s="809"/>
      <c r="G43" s="809"/>
      <c r="H43" s="809"/>
      <c r="I43" s="809"/>
      <c r="J43" s="809"/>
      <c r="K43" s="809"/>
      <c r="L43" s="836">
        <f>SUM(B43:K43)</f>
        <v>0</v>
      </c>
      <c r="M43" s="215"/>
      <c r="N43" s="818"/>
      <c r="O43" s="818"/>
    </row>
    <row r="44" spans="1:15" s="299" customFormat="1" ht="15" x14ac:dyDescent="0.2">
      <c r="A44" s="806" t="s">
        <v>141</v>
      </c>
      <c r="B44" s="809"/>
      <c r="C44" s="809"/>
      <c r="D44" s="809"/>
      <c r="E44" s="809"/>
      <c r="F44" s="809"/>
      <c r="G44" s="809"/>
      <c r="H44" s="809"/>
      <c r="I44" s="809"/>
      <c r="J44" s="809"/>
      <c r="K44" s="809"/>
      <c r="L44" s="836">
        <f>SUM(B44:K44)</f>
        <v>0</v>
      </c>
      <c r="M44" s="215"/>
      <c r="N44" s="818"/>
      <c r="O44" s="818"/>
    </row>
    <row r="45" spans="1:15" s="318" customFormat="1" ht="15" x14ac:dyDescent="0.2">
      <c r="A45" s="807" t="s">
        <v>142</v>
      </c>
      <c r="B45" s="808">
        <f>SUM(B43:B44)</f>
        <v>0</v>
      </c>
      <c r="C45" s="808">
        <f t="shared" ref="C45:L45" si="9">SUM(C43:C44)</f>
        <v>0</v>
      </c>
      <c r="D45" s="808">
        <f t="shared" si="9"/>
        <v>0</v>
      </c>
      <c r="E45" s="808">
        <f t="shared" si="9"/>
        <v>0</v>
      </c>
      <c r="F45" s="808">
        <f t="shared" si="9"/>
        <v>0</v>
      </c>
      <c r="G45" s="808">
        <f t="shared" si="9"/>
        <v>0</v>
      </c>
      <c r="H45" s="808">
        <f t="shared" si="9"/>
        <v>0</v>
      </c>
      <c r="I45" s="808">
        <f t="shared" si="9"/>
        <v>0</v>
      </c>
      <c r="J45" s="808">
        <f t="shared" si="9"/>
        <v>0</v>
      </c>
      <c r="K45" s="808">
        <f t="shared" si="9"/>
        <v>0</v>
      </c>
      <c r="L45" s="808">
        <f t="shared" si="9"/>
        <v>0</v>
      </c>
      <c r="M45" s="237"/>
      <c r="N45" s="217"/>
      <c r="O45" s="217"/>
    </row>
    <row r="46" spans="1:15" s="228" customFormat="1" ht="38.25" x14ac:dyDescent="0.2">
      <c r="A46" s="810" t="s">
        <v>122</v>
      </c>
      <c r="B46" s="811">
        <f>B42+B45</f>
        <v>0</v>
      </c>
      <c r="C46" s="811">
        <f t="shared" ref="C46:K46" si="10">C42+C45</f>
        <v>0</v>
      </c>
      <c r="D46" s="811">
        <f t="shared" si="10"/>
        <v>0</v>
      </c>
      <c r="E46" s="811">
        <f t="shared" si="10"/>
        <v>0</v>
      </c>
      <c r="F46" s="811">
        <f t="shared" si="10"/>
        <v>0</v>
      </c>
      <c r="G46" s="811">
        <f t="shared" si="10"/>
        <v>0</v>
      </c>
      <c r="H46" s="811">
        <f t="shared" si="10"/>
        <v>0</v>
      </c>
      <c r="I46" s="811">
        <f t="shared" si="10"/>
        <v>0</v>
      </c>
      <c r="J46" s="811">
        <f t="shared" si="10"/>
        <v>0</v>
      </c>
      <c r="K46" s="811">
        <f t="shared" si="10"/>
        <v>0</v>
      </c>
      <c r="L46" s="812">
        <f>SUM(B46:K46)</f>
        <v>0</v>
      </c>
      <c r="M46" s="215"/>
      <c r="N46" s="819"/>
      <c r="O46" s="819"/>
    </row>
    <row r="47" spans="1:15" x14ac:dyDescent="0.2">
      <c r="A47" s="183" t="s">
        <v>66</v>
      </c>
      <c r="B47" s="481"/>
      <c r="C47" s="481"/>
      <c r="D47" s="481"/>
      <c r="E47" s="481"/>
      <c r="F47" s="481"/>
      <c r="G47" s="481"/>
      <c r="H47" s="481"/>
      <c r="I47" s="481"/>
      <c r="J47" s="481"/>
      <c r="K47" s="481"/>
      <c r="L47" s="483">
        <f>SUM(B47:K47)</f>
        <v>0</v>
      </c>
    </row>
    <row r="48" spans="1:15" x14ac:dyDescent="0.2">
      <c r="A48" s="183" t="s">
        <v>67</v>
      </c>
      <c r="B48" s="481"/>
      <c r="C48" s="481"/>
      <c r="D48" s="481"/>
      <c r="E48" s="481"/>
      <c r="F48" s="481"/>
      <c r="G48" s="481"/>
      <c r="H48" s="481"/>
      <c r="I48" s="481"/>
      <c r="J48" s="481"/>
      <c r="K48" s="481"/>
      <c r="L48" s="483">
        <f>SUM(B48:K48)</f>
        <v>0</v>
      </c>
    </row>
    <row r="49" spans="1:12" x14ac:dyDescent="0.2">
      <c r="A49" s="186" t="s">
        <v>68</v>
      </c>
      <c r="B49" s="484">
        <f>SUM(B47:B48)</f>
        <v>0</v>
      </c>
      <c r="C49" s="484">
        <f t="shared" ref="C49:K49" si="11">SUM(C47:C48)</f>
        <v>0</v>
      </c>
      <c r="D49" s="484">
        <f t="shared" si="11"/>
        <v>0</v>
      </c>
      <c r="E49" s="484">
        <f t="shared" si="11"/>
        <v>0</v>
      </c>
      <c r="F49" s="484">
        <f t="shared" si="11"/>
        <v>0</v>
      </c>
      <c r="G49" s="484">
        <f t="shared" si="11"/>
        <v>0</v>
      </c>
      <c r="H49" s="484">
        <f t="shared" si="11"/>
        <v>0</v>
      </c>
      <c r="I49" s="484">
        <f t="shared" si="11"/>
        <v>0</v>
      </c>
      <c r="J49" s="484">
        <f t="shared" si="11"/>
        <v>0</v>
      </c>
      <c r="K49" s="484">
        <f t="shared" si="11"/>
        <v>0</v>
      </c>
      <c r="L49" s="485">
        <f>SUM(B49:K49)</f>
        <v>0</v>
      </c>
    </row>
    <row r="50" spans="1:12" ht="4.5" customHeight="1" x14ac:dyDescent="0.2">
      <c r="A50" s="184"/>
      <c r="B50" s="192"/>
      <c r="C50" s="192"/>
      <c r="D50" s="192"/>
      <c r="E50" s="192"/>
      <c r="F50" s="192"/>
      <c r="G50" s="192"/>
      <c r="H50" s="192"/>
      <c r="I50" s="184"/>
      <c r="J50" s="184"/>
      <c r="K50" s="192"/>
      <c r="L50" s="305"/>
    </row>
    <row r="51" spans="1:12" ht="20.25" customHeight="1" x14ac:dyDescent="0.2">
      <c r="A51" s="194" t="s">
        <v>117</v>
      </c>
      <c r="B51" s="196"/>
      <c r="C51" s="196"/>
      <c r="D51" s="196"/>
      <c r="E51" s="196"/>
      <c r="F51" s="196"/>
      <c r="G51" s="196"/>
      <c r="H51" s="196"/>
      <c r="I51" s="196"/>
      <c r="J51" s="195"/>
      <c r="K51" s="196"/>
      <c r="L51" s="197">
        <f>SUM(B51:K51)</f>
        <v>0</v>
      </c>
    </row>
    <row r="52" spans="1:12" ht="4.5" customHeight="1" x14ac:dyDescent="0.2">
      <c r="A52" s="184"/>
      <c r="B52" s="192"/>
      <c r="C52" s="192"/>
      <c r="D52" s="192"/>
      <c r="E52" s="192"/>
      <c r="F52" s="192"/>
      <c r="G52" s="192"/>
      <c r="H52" s="192"/>
      <c r="I52" s="184"/>
      <c r="J52" s="184"/>
      <c r="K52" s="192"/>
      <c r="L52" s="305"/>
    </row>
    <row r="53" spans="1:12" x14ac:dyDescent="0.2">
      <c r="A53" s="198" t="s">
        <v>70</v>
      </c>
      <c r="B53" s="200"/>
      <c r="C53" s="200"/>
      <c r="D53" s="200"/>
      <c r="E53" s="200"/>
      <c r="F53" s="200"/>
      <c r="G53" s="200"/>
      <c r="H53" s="201"/>
      <c r="I53" s="291"/>
      <c r="J53" s="291"/>
      <c r="K53" s="200"/>
      <c r="L53" s="306">
        <f>SUM(B53:K53)</f>
        <v>0</v>
      </c>
    </row>
  </sheetData>
  <phoneticPr fontId="0" type="noConversion"/>
  <printOptions horizontalCentered="1" verticalCentered="1"/>
  <pageMargins left="0" right="0" top="0" bottom="0" header="0" footer="0"/>
  <pageSetup paperSize="8" scale="90" orientation="landscape" r:id="rId1"/>
  <headerFooter alignWithMargins="0">
    <oddHeader>&amp;CIGAENR cartographie Université de Lorraine&amp;R&amp;"Arial,Gras"&amp;8&amp;A</oddHeader>
    <oddFooter>&amp;RUL / DAPEQ / le &amp;D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C53"/>
  <sheetViews>
    <sheetView topLeftCell="A28" zoomScale="90" zoomScaleNormal="90" workbookViewId="0">
      <selection activeCell="L65" sqref="K65:L65"/>
    </sheetView>
  </sheetViews>
  <sheetFormatPr baseColWidth="10" defaultColWidth="11.42578125" defaultRowHeight="12.75" x14ac:dyDescent="0.2"/>
  <cols>
    <col min="1" max="1" width="47.42578125" style="185" customWidth="1"/>
    <col min="2" max="2" width="16.7109375" style="185" customWidth="1"/>
    <col min="3" max="3" width="16.7109375" style="307" customWidth="1"/>
    <col min="4" max="16384" width="11.42578125" style="185"/>
  </cols>
  <sheetData>
    <row r="1" spans="1:3" s="211" customFormat="1" ht="94.5" x14ac:dyDescent="0.25">
      <c r="A1" s="210" t="s">
        <v>354</v>
      </c>
      <c r="B1" s="210" t="s">
        <v>185</v>
      </c>
      <c r="C1" s="210" t="s">
        <v>186</v>
      </c>
    </row>
    <row r="2" spans="1:3" s="176" customFormat="1" ht="15.75" x14ac:dyDescent="0.2">
      <c r="A2" s="865" t="s">
        <v>398</v>
      </c>
      <c r="B2" s="475"/>
      <c r="C2" s="300"/>
    </row>
    <row r="3" spans="1:3" s="176" customFormat="1" ht="15.75" x14ac:dyDescent="0.2">
      <c r="A3" s="865" t="s">
        <v>50</v>
      </c>
      <c r="B3" s="177"/>
      <c r="C3" s="236"/>
    </row>
    <row r="4" spans="1:3" s="176" customFormat="1" ht="15.75" x14ac:dyDescent="0.2">
      <c r="A4" s="865" t="s">
        <v>330</v>
      </c>
      <c r="B4" s="179"/>
      <c r="C4" s="300"/>
    </row>
    <row r="5" spans="1:3" s="182" customFormat="1" ht="4.5" customHeight="1" x14ac:dyDescent="0.2">
      <c r="A5" s="212"/>
      <c r="B5" s="212"/>
      <c r="C5" s="301"/>
    </row>
    <row r="6" spans="1:3" s="296" customFormat="1" x14ac:dyDescent="0.2">
      <c r="A6" s="325" t="s">
        <v>155</v>
      </c>
      <c r="B6" s="794"/>
      <c r="C6" s="795">
        <f>B6</f>
        <v>0</v>
      </c>
    </row>
    <row r="7" spans="1:3" s="296" customFormat="1" x14ac:dyDescent="0.2">
      <c r="A7" s="325" t="s">
        <v>156</v>
      </c>
      <c r="B7" s="794"/>
      <c r="C7" s="795">
        <f>B7</f>
        <v>0</v>
      </c>
    </row>
    <row r="8" spans="1:3" s="296" customFormat="1" x14ac:dyDescent="0.2">
      <c r="A8" s="325" t="s">
        <v>157</v>
      </c>
      <c r="B8" s="794"/>
      <c r="C8" s="795">
        <f t="shared" ref="C8:C17" si="0">B8</f>
        <v>0</v>
      </c>
    </row>
    <row r="9" spans="1:3" s="296" customFormat="1" x14ac:dyDescent="0.2">
      <c r="A9" s="325" t="s">
        <v>158</v>
      </c>
      <c r="B9" s="794"/>
      <c r="C9" s="795">
        <f t="shared" si="0"/>
        <v>0</v>
      </c>
    </row>
    <row r="10" spans="1:3" s="296" customFormat="1" x14ac:dyDescent="0.2">
      <c r="A10" s="325" t="s">
        <v>159</v>
      </c>
      <c r="B10" s="794"/>
      <c r="C10" s="795">
        <f t="shared" si="0"/>
        <v>0</v>
      </c>
    </row>
    <row r="11" spans="1:3" s="296" customFormat="1" x14ac:dyDescent="0.2">
      <c r="A11" s="325" t="s">
        <v>163</v>
      </c>
      <c r="B11" s="794"/>
      <c r="C11" s="795">
        <f t="shared" si="0"/>
        <v>0</v>
      </c>
    </row>
    <row r="12" spans="1:3" s="296" customFormat="1" x14ac:dyDescent="0.2">
      <c r="A12" s="325" t="s">
        <v>36</v>
      </c>
      <c r="B12" s="794"/>
      <c r="C12" s="795">
        <f t="shared" si="0"/>
        <v>0</v>
      </c>
    </row>
    <row r="13" spans="1:3" s="296" customFormat="1" x14ac:dyDescent="0.2">
      <c r="A13" s="325" t="s">
        <v>37</v>
      </c>
      <c r="B13" s="794"/>
      <c r="C13" s="795">
        <f t="shared" si="0"/>
        <v>0</v>
      </c>
    </row>
    <row r="14" spans="1:3" s="296" customFormat="1" x14ac:dyDescent="0.2">
      <c r="A14" s="325" t="s">
        <v>164</v>
      </c>
      <c r="B14" s="794"/>
      <c r="C14" s="795">
        <f t="shared" si="0"/>
        <v>0</v>
      </c>
    </row>
    <row r="15" spans="1:3" s="296" customFormat="1" x14ac:dyDescent="0.2">
      <c r="A15" s="325" t="s">
        <v>165</v>
      </c>
      <c r="B15" s="794"/>
      <c r="C15" s="795">
        <f t="shared" si="0"/>
        <v>0</v>
      </c>
    </row>
    <row r="16" spans="1:3" s="296" customFormat="1" x14ac:dyDescent="0.2">
      <c r="A16" s="325" t="s">
        <v>160</v>
      </c>
      <c r="B16" s="794"/>
      <c r="C16" s="795">
        <f t="shared" si="0"/>
        <v>0</v>
      </c>
    </row>
    <row r="17" spans="1:3" s="296" customFormat="1" x14ac:dyDescent="0.2">
      <c r="A17" s="325" t="s">
        <v>161</v>
      </c>
      <c r="B17" s="794"/>
      <c r="C17" s="795">
        <f t="shared" si="0"/>
        <v>0</v>
      </c>
    </row>
    <row r="18" spans="1:3" s="215" customFormat="1" ht="31.5" customHeight="1" x14ac:dyDescent="0.2">
      <c r="A18" s="796" t="s">
        <v>71</v>
      </c>
      <c r="B18" s="815">
        <f>SUM(B6:B17)</f>
        <v>0</v>
      </c>
      <c r="C18" s="816">
        <f>B18</f>
        <v>0</v>
      </c>
    </row>
    <row r="19" spans="1:3" s="297" customFormat="1" ht="25.5" x14ac:dyDescent="0.2">
      <c r="A19" s="325" t="s">
        <v>52</v>
      </c>
      <c r="B19" s="799"/>
      <c r="C19" s="800">
        <f>B19</f>
        <v>0</v>
      </c>
    </row>
    <row r="20" spans="1:3" s="297" customFormat="1" ht="25.5" x14ac:dyDescent="0.2">
      <c r="A20" s="325" t="s">
        <v>53</v>
      </c>
      <c r="B20" s="799"/>
      <c r="C20" s="800">
        <f>B20</f>
        <v>0</v>
      </c>
    </row>
    <row r="21" spans="1:3" s="297" customFormat="1" ht="25.5" x14ac:dyDescent="0.2">
      <c r="A21" s="325" t="s">
        <v>54</v>
      </c>
      <c r="B21" s="799"/>
      <c r="C21" s="800">
        <f>B21</f>
        <v>0</v>
      </c>
    </row>
    <row r="22" spans="1:3" s="217" customFormat="1" x14ac:dyDescent="0.2">
      <c r="A22" s="881" t="s">
        <v>39</v>
      </c>
      <c r="B22" s="801">
        <f>SUM(B19:B21)</f>
        <v>0</v>
      </c>
      <c r="C22" s="802">
        <f>SUM(B22:B22)</f>
        <v>0</v>
      </c>
    </row>
    <row r="23" spans="1:3" s="297" customFormat="1" ht="25.5" x14ac:dyDescent="0.2">
      <c r="A23" s="325" t="s">
        <v>55</v>
      </c>
      <c r="B23" s="799"/>
      <c r="C23" s="800">
        <f>B23</f>
        <v>0</v>
      </c>
    </row>
    <row r="24" spans="1:3" s="297" customFormat="1" ht="25.5" x14ac:dyDescent="0.2">
      <c r="A24" s="325" t="s">
        <v>56</v>
      </c>
      <c r="B24" s="799"/>
      <c r="C24" s="800">
        <f>B24</f>
        <v>0</v>
      </c>
    </row>
    <row r="25" spans="1:3" s="297" customFormat="1" ht="25.5" x14ac:dyDescent="0.2">
      <c r="A25" s="325" t="s">
        <v>57</v>
      </c>
      <c r="B25" s="799"/>
      <c r="C25" s="800">
        <f>B25</f>
        <v>0</v>
      </c>
    </row>
    <row r="26" spans="1:3" s="217" customFormat="1" x14ac:dyDescent="0.2">
      <c r="A26" s="881" t="s">
        <v>40</v>
      </c>
      <c r="B26" s="801">
        <f>SUM(B23:B25)</f>
        <v>0</v>
      </c>
      <c r="C26" s="802">
        <f>SUM(B26:B26)</f>
        <v>0</v>
      </c>
    </row>
    <row r="27" spans="1:3" s="215" customFormat="1" ht="31.5" x14ac:dyDescent="0.2">
      <c r="A27" s="796" t="s">
        <v>58</v>
      </c>
      <c r="B27" s="815">
        <f>B22+B26</f>
        <v>0</v>
      </c>
      <c r="C27" s="816">
        <f>SUM(B27:B27)</f>
        <v>0</v>
      </c>
    </row>
    <row r="28" spans="1:3" ht="6" customHeight="1" x14ac:dyDescent="0.2">
      <c r="A28" s="187"/>
      <c r="B28" s="187"/>
      <c r="C28" s="302"/>
    </row>
    <row r="29" spans="1:3" ht="12.75" customHeight="1" x14ac:dyDescent="0.2">
      <c r="A29" s="183" t="s">
        <v>59</v>
      </c>
      <c r="B29" s="949">
        <v>0</v>
      </c>
      <c r="C29" s="908">
        <f>SUM(B29:B29)</f>
        <v>0</v>
      </c>
    </row>
    <row r="30" spans="1:3" ht="12.75" customHeight="1" x14ac:dyDescent="0.2">
      <c r="A30" s="183" t="s">
        <v>60</v>
      </c>
      <c r="B30" s="949">
        <v>0</v>
      </c>
      <c r="C30" s="908">
        <f>SUM(B30:B30)</f>
        <v>0</v>
      </c>
    </row>
    <row r="31" spans="1:3" ht="12.75" customHeight="1" x14ac:dyDescent="0.2">
      <c r="A31" s="186" t="s">
        <v>61</v>
      </c>
      <c r="B31" s="909">
        <f>B30+B29</f>
        <v>0</v>
      </c>
      <c r="C31" s="909">
        <f>C29+C30</f>
        <v>0</v>
      </c>
    </row>
    <row r="32" spans="1:3" ht="3.75" customHeight="1" x14ac:dyDescent="0.2">
      <c r="A32" s="191"/>
      <c r="B32" s="950"/>
      <c r="C32" s="910"/>
    </row>
    <row r="33" spans="1:3" x14ac:dyDescent="0.2">
      <c r="A33" s="183" t="s">
        <v>6</v>
      </c>
      <c r="B33" s="951">
        <v>0</v>
      </c>
      <c r="C33" s="908">
        <f>SUM(B33:B33)</f>
        <v>0</v>
      </c>
    </row>
    <row r="34" spans="1:3" x14ac:dyDescent="0.2">
      <c r="A34" s="183" t="s">
        <v>62</v>
      </c>
      <c r="B34" s="951">
        <v>0</v>
      </c>
      <c r="C34" s="908">
        <f>SUM(B34:B34)</f>
        <v>0</v>
      </c>
    </row>
    <row r="35" spans="1:3" x14ac:dyDescent="0.2">
      <c r="A35" s="183" t="s">
        <v>63</v>
      </c>
      <c r="B35" s="951">
        <v>0</v>
      </c>
      <c r="C35" s="908">
        <f>SUM(B35:B35)</f>
        <v>0</v>
      </c>
    </row>
    <row r="36" spans="1:3" x14ac:dyDescent="0.2">
      <c r="A36" s="186" t="s">
        <v>64</v>
      </c>
      <c r="B36" s="909">
        <f>SUM(B33:B35)</f>
        <v>0</v>
      </c>
      <c r="C36" s="909">
        <f>SUM(C33:C35)</f>
        <v>0</v>
      </c>
    </row>
    <row r="37" spans="1:3" ht="4.5" customHeight="1" x14ac:dyDescent="0.2">
      <c r="A37" s="183"/>
      <c r="B37" s="929"/>
      <c r="C37" s="911"/>
    </row>
    <row r="38" spans="1:3" ht="12.75" customHeight="1" x14ac:dyDescent="0.2">
      <c r="A38" s="186" t="s">
        <v>65</v>
      </c>
      <c r="B38" s="930">
        <v>0</v>
      </c>
      <c r="C38" s="909">
        <f>SUM(B38:B38)</f>
        <v>0</v>
      </c>
    </row>
    <row r="39" spans="1:3" ht="3" customHeight="1" x14ac:dyDescent="0.2">
      <c r="A39" s="183"/>
      <c r="B39" s="184"/>
      <c r="C39" s="303"/>
    </row>
    <row r="40" spans="1:3" s="298" customFormat="1" x14ac:dyDescent="0.2">
      <c r="A40" s="806" t="s">
        <v>109</v>
      </c>
      <c r="B40" s="804"/>
      <c r="C40" s="805">
        <f>B40</f>
        <v>0</v>
      </c>
    </row>
    <row r="41" spans="1:3" s="298" customFormat="1" x14ac:dyDescent="0.2">
      <c r="A41" s="806" t="s">
        <v>138</v>
      </c>
      <c r="B41" s="804"/>
      <c r="C41" s="805">
        <f>B41</f>
        <v>0</v>
      </c>
    </row>
    <row r="42" spans="1:3" s="318" customFormat="1" x14ac:dyDescent="0.2">
      <c r="A42" s="807" t="s">
        <v>139</v>
      </c>
      <c r="B42" s="808">
        <f>SUM(B40:B41)</f>
        <v>0</v>
      </c>
      <c r="C42" s="808">
        <f>SUM(C40:C41)</f>
        <v>0</v>
      </c>
    </row>
    <row r="43" spans="1:3" s="299" customFormat="1" x14ac:dyDescent="0.2">
      <c r="A43" s="806" t="s">
        <v>140</v>
      </c>
      <c r="B43" s="809"/>
      <c r="C43" s="805">
        <f>B43</f>
        <v>0</v>
      </c>
    </row>
    <row r="44" spans="1:3" s="299" customFormat="1" x14ac:dyDescent="0.2">
      <c r="A44" s="806" t="s">
        <v>141</v>
      </c>
      <c r="B44" s="809"/>
      <c r="C44" s="805">
        <f>B44</f>
        <v>0</v>
      </c>
    </row>
    <row r="45" spans="1:3" s="318" customFormat="1" x14ac:dyDescent="0.2">
      <c r="A45" s="807" t="s">
        <v>142</v>
      </c>
      <c r="B45" s="808">
        <f>SUM(B43:B44)</f>
        <v>0</v>
      </c>
      <c r="C45" s="811">
        <f>C41+C44</f>
        <v>0</v>
      </c>
    </row>
    <row r="46" spans="1:3" s="228" customFormat="1" ht="38.25" x14ac:dyDescent="0.2">
      <c r="A46" s="810" t="s">
        <v>122</v>
      </c>
      <c r="B46" s="811">
        <f>B42+B45</f>
        <v>0</v>
      </c>
      <c r="C46" s="805">
        <f>SUM(B46:B46)</f>
        <v>0</v>
      </c>
    </row>
    <row r="47" spans="1:3" x14ac:dyDescent="0.2">
      <c r="A47" s="183" t="s">
        <v>66</v>
      </c>
      <c r="B47" s="481"/>
      <c r="C47" s="483">
        <f>SUM(B47:B47)</f>
        <v>0</v>
      </c>
    </row>
    <row r="48" spans="1:3" x14ac:dyDescent="0.2">
      <c r="A48" s="183" t="s">
        <v>67</v>
      </c>
      <c r="B48" s="481"/>
      <c r="C48" s="483">
        <f>SUM(B48:B48)</f>
        <v>0</v>
      </c>
    </row>
    <row r="49" spans="1:3" x14ac:dyDescent="0.2">
      <c r="A49" s="186" t="s">
        <v>68</v>
      </c>
      <c r="B49" s="484">
        <f>SUM(B47:B48)</f>
        <v>0</v>
      </c>
      <c r="C49" s="485">
        <f>SUM(B49:B49)</f>
        <v>0</v>
      </c>
    </row>
    <row r="50" spans="1:3" ht="4.5" customHeight="1" x14ac:dyDescent="0.2">
      <c r="A50" s="184"/>
      <c r="B50" s="184"/>
      <c r="C50" s="305"/>
    </row>
    <row r="51" spans="1:3" x14ac:dyDescent="0.2">
      <c r="A51" s="194" t="s">
        <v>117</v>
      </c>
      <c r="B51" s="196"/>
      <c r="C51" s="197">
        <f>SUM(B51:B51)</f>
        <v>0</v>
      </c>
    </row>
    <row r="52" spans="1:3" ht="4.5" customHeight="1" x14ac:dyDescent="0.2">
      <c r="A52" s="184"/>
      <c r="B52" s="184"/>
      <c r="C52" s="305"/>
    </row>
    <row r="53" spans="1:3" x14ac:dyDescent="0.2">
      <c r="A53" s="198" t="s">
        <v>70</v>
      </c>
      <c r="B53" s="199"/>
      <c r="C53" s="306">
        <f>SUM(B53:B53)</f>
        <v>0</v>
      </c>
    </row>
  </sheetData>
  <phoneticPr fontId="0" type="noConversion"/>
  <printOptions horizontalCentered="1" verticalCentered="1"/>
  <pageMargins left="0" right="0" top="0" bottom="0" header="0" footer="0"/>
  <pageSetup paperSize="8" scale="96" orientation="landscape" r:id="rId1"/>
  <headerFooter alignWithMargins="0">
    <oddHeader>&amp;CIGAENR cartographie Université de Lorraine&amp;R&amp;"Arial,Gras"&amp;8&amp;A</oddHeader>
    <oddFooter>&amp;RUL / DAPEQ / le 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4"/>
  <sheetViews>
    <sheetView workbookViewId="0">
      <pane xSplit="1" ySplit="6" topLeftCell="B7" activePane="bottomRight" state="frozen"/>
      <selection pane="topRight" activeCell="B1" sqref="B1"/>
      <selection pane="bottomLeft" activeCell="A5" sqref="A5"/>
      <selection pane="bottomRight" activeCell="B13" sqref="B13:C13"/>
    </sheetView>
  </sheetViews>
  <sheetFormatPr baseColWidth="10" defaultColWidth="11.42578125" defaultRowHeight="12.75" x14ac:dyDescent="0.2"/>
  <cols>
    <col min="1" max="1" width="24.42578125" customWidth="1"/>
    <col min="2" max="2" width="11.28515625" customWidth="1"/>
    <col min="3" max="3" width="12.5703125" customWidth="1"/>
    <col min="4" max="4" width="4.42578125" customWidth="1"/>
    <col min="7" max="7" width="3.85546875" customWidth="1"/>
    <col min="10" max="10" width="4" customWidth="1"/>
    <col min="13" max="13" width="4.140625" customWidth="1"/>
    <col min="16" max="16" width="3.42578125" customWidth="1"/>
    <col min="19" max="19" width="4.85546875" customWidth="1"/>
    <col min="22" max="22" width="3.28515625" customWidth="1"/>
    <col min="25" max="25" width="3.28515625" customWidth="1"/>
    <col min="28" max="28" width="3.28515625" customWidth="1"/>
    <col min="31" max="31" width="4" customWidth="1"/>
    <col min="32" max="32" width="9.7109375" customWidth="1"/>
    <col min="33" max="33" width="10.7109375" customWidth="1"/>
    <col min="34" max="34" width="11.42578125" style="51"/>
  </cols>
  <sheetData>
    <row r="1" spans="1:33" x14ac:dyDescent="0.2">
      <c r="A1" s="271" t="s">
        <v>420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</row>
    <row r="2" spans="1:33" x14ac:dyDescent="0.2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</row>
    <row r="3" spans="1:33" x14ac:dyDescent="0.2">
      <c r="A3" s="891"/>
      <c r="B3" s="1085" t="s">
        <v>8</v>
      </c>
      <c r="C3" s="1086"/>
      <c r="D3" s="1"/>
      <c r="E3" s="1085" t="s">
        <v>8</v>
      </c>
      <c r="F3" s="1086"/>
      <c r="G3" s="2"/>
      <c r="H3" s="1085" t="s">
        <v>8</v>
      </c>
      <c r="I3" s="1086"/>
      <c r="J3" s="2"/>
      <c r="K3" s="1085" t="s">
        <v>8</v>
      </c>
      <c r="L3" s="1086"/>
      <c r="M3" s="2"/>
      <c r="N3" s="1085" t="s">
        <v>8</v>
      </c>
      <c r="O3" s="1086"/>
      <c r="P3" s="2"/>
      <c r="Q3" s="1085" t="s">
        <v>8</v>
      </c>
      <c r="R3" s="1086"/>
      <c r="S3" s="2"/>
      <c r="T3" s="1085" t="s">
        <v>8</v>
      </c>
      <c r="U3" s="1086"/>
      <c r="V3" s="2"/>
      <c r="W3" s="1085" t="s">
        <v>28</v>
      </c>
      <c r="X3" s="1086"/>
      <c r="Y3" s="23"/>
      <c r="Z3" s="1085" t="s">
        <v>28</v>
      </c>
      <c r="AA3" s="1086"/>
      <c r="AB3" s="23"/>
      <c r="AC3" s="1085" t="s">
        <v>28</v>
      </c>
      <c r="AD3" s="1086"/>
      <c r="AE3" s="51"/>
      <c r="AF3" s="1085" t="s">
        <v>28</v>
      </c>
      <c r="AG3" s="1086"/>
    </row>
    <row r="4" spans="1:33" x14ac:dyDescent="0.2">
      <c r="A4" s="892"/>
      <c r="B4" s="1103" t="s">
        <v>375</v>
      </c>
      <c r="C4" s="1104"/>
      <c r="D4" s="3"/>
      <c r="E4" s="1103" t="s">
        <v>376</v>
      </c>
      <c r="F4" s="1104"/>
      <c r="G4" s="4"/>
      <c r="H4" s="1103" t="s">
        <v>377</v>
      </c>
      <c r="I4" s="1104"/>
      <c r="J4" s="4"/>
      <c r="K4" s="1103" t="s">
        <v>378</v>
      </c>
      <c r="L4" s="1104"/>
      <c r="M4" s="4"/>
      <c r="N4" s="1103" t="s">
        <v>379</v>
      </c>
      <c r="O4" s="1104"/>
      <c r="P4" s="4"/>
      <c r="Q4" s="1103" t="s">
        <v>380</v>
      </c>
      <c r="R4" s="1104"/>
      <c r="S4" s="4"/>
      <c r="T4" s="1103" t="s">
        <v>384</v>
      </c>
      <c r="U4" s="1104"/>
      <c r="V4" s="4"/>
      <c r="W4" s="1103" t="s">
        <v>287</v>
      </c>
      <c r="X4" s="1104"/>
      <c r="Y4" s="17"/>
      <c r="Z4" s="1087" t="s">
        <v>288</v>
      </c>
      <c r="AA4" s="1088"/>
      <c r="AB4" s="17"/>
      <c r="AC4" s="1087" t="s">
        <v>292</v>
      </c>
      <c r="AD4" s="1088"/>
      <c r="AE4" s="51"/>
      <c r="AF4" s="1097" t="s">
        <v>5</v>
      </c>
      <c r="AG4" s="1098"/>
    </row>
    <row r="5" spans="1:33" x14ac:dyDescent="0.2">
      <c r="A5" s="893" t="s">
        <v>9</v>
      </c>
      <c r="B5" s="1101"/>
      <c r="C5" s="1102"/>
      <c r="D5" s="5"/>
      <c r="E5" s="1101"/>
      <c r="F5" s="1102"/>
      <c r="G5" s="6"/>
      <c r="H5" s="1101"/>
      <c r="I5" s="1102"/>
      <c r="J5" s="6"/>
      <c r="K5" s="1101"/>
      <c r="L5" s="1102"/>
      <c r="M5" s="6"/>
      <c r="N5" s="1101"/>
      <c r="O5" s="1102"/>
      <c r="P5" s="6"/>
      <c r="Q5" s="1101"/>
      <c r="R5" s="1102"/>
      <c r="S5" s="6"/>
      <c r="T5" s="1101"/>
      <c r="U5" s="1102"/>
      <c r="V5" s="7"/>
      <c r="W5" s="1101"/>
      <c r="X5" s="1102"/>
      <c r="Y5" s="531"/>
      <c r="Z5" s="1101"/>
      <c r="AA5" s="1102"/>
      <c r="AB5" s="532"/>
      <c r="AC5" s="1101"/>
      <c r="AD5" s="1102"/>
      <c r="AE5" s="51"/>
      <c r="AF5" s="1192">
        <f>SUM(B5+E5+H5+K5+N5+Q5+T5+W5+Z5+AC5)</f>
        <v>0</v>
      </c>
      <c r="AG5" s="1193"/>
    </row>
    <row r="6" spans="1:33" x14ac:dyDescent="0.2">
      <c r="A6" s="893" t="s">
        <v>10</v>
      </c>
      <c r="B6" s="1107"/>
      <c r="C6" s="1102"/>
      <c r="D6" s="8"/>
      <c r="E6" s="1107"/>
      <c r="F6" s="1102"/>
      <c r="G6" s="9"/>
      <c r="H6" s="1107"/>
      <c r="I6" s="1102"/>
      <c r="J6" s="9"/>
      <c r="K6" s="1107"/>
      <c r="L6" s="1102"/>
      <c r="M6" s="9"/>
      <c r="N6" s="1107"/>
      <c r="O6" s="1102"/>
      <c r="P6" s="9"/>
      <c r="Q6" s="1107"/>
      <c r="R6" s="1102"/>
      <c r="S6" s="9"/>
      <c r="T6" s="1107"/>
      <c r="U6" s="1102"/>
      <c r="V6" s="10"/>
      <c r="W6" s="1107"/>
      <c r="X6" s="1102"/>
      <c r="Y6" s="531"/>
      <c r="Z6" s="1107"/>
      <c r="AA6" s="1102"/>
      <c r="AB6" s="532"/>
      <c r="AC6" s="1107"/>
      <c r="AD6" s="1102"/>
      <c r="AE6" s="51"/>
      <c r="AF6" s="1192">
        <f>SUM(B6+E6+H6+K6+N6+Q6+T6+W6+Z6+AC6)</f>
        <v>0</v>
      </c>
      <c r="AG6" s="1193"/>
    </row>
    <row r="7" spans="1:33" x14ac:dyDescent="0.2">
      <c r="A7" s="893" t="s">
        <v>169</v>
      </c>
      <c r="B7" s="264"/>
      <c r="C7" s="265"/>
      <c r="D7" s="11"/>
      <c r="E7" s="264"/>
      <c r="F7" s="265"/>
      <c r="G7" s="12"/>
      <c r="H7" s="264"/>
      <c r="I7" s="265"/>
      <c r="J7" s="12"/>
      <c r="K7" s="264"/>
      <c r="L7" s="265"/>
      <c r="M7" s="12"/>
      <c r="N7" s="264"/>
      <c r="O7" s="265"/>
      <c r="P7" s="12"/>
      <c r="Q7" s="264"/>
      <c r="R7" s="265"/>
      <c r="S7" s="12"/>
      <c r="T7" s="264"/>
      <c r="U7" s="265"/>
      <c r="V7" s="13"/>
      <c r="W7" s="264"/>
      <c r="X7" s="265"/>
      <c r="Y7" s="883"/>
      <c r="Z7" s="264"/>
      <c r="AA7" s="265"/>
      <c r="AB7" s="532"/>
      <c r="AC7" s="264"/>
      <c r="AD7" s="265"/>
      <c r="AE7" s="51"/>
      <c r="AF7" s="886">
        <f>SUM(B7+E7+H7+K7+N7+Q7+T7+W7+Z7+AC7)</f>
        <v>0</v>
      </c>
      <c r="AG7" s="885">
        <f>SUM(C7+F7+I7+L7+O7+R7+U7+X7+AA7+AD7)</f>
        <v>0</v>
      </c>
    </row>
    <row r="8" spans="1:33" x14ac:dyDescent="0.2">
      <c r="A8" s="893" t="s">
        <v>168</v>
      </c>
      <c r="B8" s="264"/>
      <c r="C8" s="265"/>
      <c r="D8" s="11"/>
      <c r="E8" s="264"/>
      <c r="F8" s="265"/>
      <c r="G8" s="12"/>
      <c r="H8" s="264"/>
      <c r="I8" s="265"/>
      <c r="J8" s="12"/>
      <c r="K8" s="264"/>
      <c r="L8" s="265"/>
      <c r="M8" s="12"/>
      <c r="N8" s="264"/>
      <c r="O8" s="265"/>
      <c r="P8" s="12"/>
      <c r="Q8" s="264"/>
      <c r="R8" s="265"/>
      <c r="S8" s="12"/>
      <c r="T8" s="264"/>
      <c r="U8" s="265"/>
      <c r="V8" s="13"/>
      <c r="W8" s="264"/>
      <c r="X8" s="265"/>
      <c r="Y8" s="883"/>
      <c r="Z8" s="264"/>
      <c r="AA8" s="265"/>
      <c r="AB8" s="532"/>
      <c r="AC8" s="264"/>
      <c r="AD8" s="265"/>
      <c r="AE8" s="51"/>
      <c r="AF8" s="886"/>
      <c r="AG8" s="885"/>
    </row>
    <row r="9" spans="1:33" x14ac:dyDescent="0.2">
      <c r="A9" s="893"/>
      <c r="B9" s="1068"/>
      <c r="C9" s="1069"/>
      <c r="D9" s="8"/>
      <c r="E9" s="1068"/>
      <c r="F9" s="1069"/>
      <c r="G9" s="9"/>
      <c r="H9" s="1068"/>
      <c r="I9" s="1069"/>
      <c r="J9" s="9"/>
      <c r="K9" s="1068"/>
      <c r="L9" s="1069"/>
      <c r="M9" s="9"/>
      <c r="N9" s="1068"/>
      <c r="O9" s="1069"/>
      <c r="P9" s="9"/>
      <c r="Q9" s="1068"/>
      <c r="R9" s="1069"/>
      <c r="S9" s="9"/>
      <c r="T9" s="1068"/>
      <c r="U9" s="1069"/>
      <c r="V9" s="10"/>
      <c r="W9" s="1068"/>
      <c r="X9" s="1069"/>
      <c r="Y9" s="884"/>
      <c r="Z9" s="1068"/>
      <c r="AA9" s="1069"/>
      <c r="AB9" s="532"/>
      <c r="AC9" s="1068"/>
      <c r="AD9" s="1069"/>
      <c r="AE9" s="51"/>
      <c r="AF9" s="1192">
        <f>SUM(B9+E9+H9+K9+N9+Q9+T9+W9+Z9+AC9)</f>
        <v>0</v>
      </c>
      <c r="AG9" s="1193"/>
    </row>
    <row r="10" spans="1:33" x14ac:dyDescent="0.2">
      <c r="A10" s="893" t="s">
        <v>11</v>
      </c>
      <c r="B10" s="1209">
        <f>SUM(B11:C15)</f>
        <v>0</v>
      </c>
      <c r="C10" s="1210"/>
      <c r="D10" s="1"/>
      <c r="E10" s="1209">
        <f>SUM(E11:F15)</f>
        <v>0</v>
      </c>
      <c r="F10" s="1210"/>
      <c r="G10" s="2"/>
      <c r="H10" s="1209">
        <f>SUM(H11:I15)</f>
        <v>0</v>
      </c>
      <c r="I10" s="1210"/>
      <c r="J10" s="2"/>
      <c r="K10" s="1209">
        <f>SUM(K11:L15)</f>
        <v>0</v>
      </c>
      <c r="L10" s="1210"/>
      <c r="M10" s="2"/>
      <c r="N10" s="1209">
        <f>SUM(N11:O15)</f>
        <v>0</v>
      </c>
      <c r="O10" s="1210"/>
      <c r="P10" s="2"/>
      <c r="Q10" s="1209">
        <f>SUM(Q11:R15)</f>
        <v>0</v>
      </c>
      <c r="R10" s="1210"/>
      <c r="S10" s="2"/>
      <c r="T10" s="1209">
        <f>SUM(T11:U15)</f>
        <v>0</v>
      </c>
      <c r="U10" s="1210"/>
      <c r="V10" s="2"/>
      <c r="W10" s="1209">
        <f>SUM(W11:X15)</f>
        <v>0</v>
      </c>
      <c r="X10" s="1210"/>
      <c r="Y10" s="531"/>
      <c r="Z10" s="1209">
        <f>SUM(Z11:AA15)</f>
        <v>0</v>
      </c>
      <c r="AA10" s="1210"/>
      <c r="AB10" s="532"/>
      <c r="AC10" s="1209">
        <f>SUM(AC11:AD15)</f>
        <v>0</v>
      </c>
      <c r="AD10" s="1210"/>
      <c r="AE10" s="51"/>
      <c r="AF10" s="1203">
        <f>SUM(AF11:AG15)</f>
        <v>0</v>
      </c>
      <c r="AG10" s="1204"/>
    </row>
    <row r="11" spans="1:33" x14ac:dyDescent="0.2">
      <c r="A11" s="894" t="s">
        <v>4</v>
      </c>
      <c r="B11" s="1068"/>
      <c r="C11" s="1069"/>
      <c r="D11" s="16"/>
      <c r="E11" s="1068"/>
      <c r="F11" s="1069"/>
      <c r="G11" s="17"/>
      <c r="H11" s="1068"/>
      <c r="I11" s="1069"/>
      <c r="J11" s="17"/>
      <c r="K11" s="1068"/>
      <c r="L11" s="1069"/>
      <c r="M11" s="17"/>
      <c r="N11" s="1068"/>
      <c r="O11" s="1069"/>
      <c r="P11" s="12"/>
      <c r="Q11" s="1068"/>
      <c r="R11" s="1069"/>
      <c r="S11" s="17"/>
      <c r="T11" s="1068"/>
      <c r="U11" s="1069"/>
      <c r="V11" s="2"/>
      <c r="W11" s="1068"/>
      <c r="X11" s="1069"/>
      <c r="Y11" s="531"/>
      <c r="Z11" s="1068"/>
      <c r="AA11" s="1069"/>
      <c r="AB11" s="532"/>
      <c r="AC11" s="1068"/>
      <c r="AD11" s="1069"/>
      <c r="AE11" s="51"/>
      <c r="AF11" s="1192">
        <f>SUM(B11+E11+H11+K11+N11+Q11+T11+W11+Z11+AC11)</f>
        <v>0</v>
      </c>
      <c r="AG11" s="1193"/>
    </row>
    <row r="12" spans="1:33" x14ac:dyDescent="0.2">
      <c r="A12" s="894" t="s">
        <v>1</v>
      </c>
      <c r="B12" s="1068"/>
      <c r="C12" s="1069"/>
      <c r="D12" s="16"/>
      <c r="E12" s="1068"/>
      <c r="F12" s="1069"/>
      <c r="G12" s="17"/>
      <c r="H12" s="1068"/>
      <c r="I12" s="1069"/>
      <c r="J12" s="17"/>
      <c r="K12" s="1068"/>
      <c r="L12" s="1069"/>
      <c r="M12" s="17"/>
      <c r="N12" s="1068"/>
      <c r="O12" s="1069"/>
      <c r="P12" s="12"/>
      <c r="Q12" s="1068"/>
      <c r="R12" s="1069"/>
      <c r="S12" s="17"/>
      <c r="T12" s="1068"/>
      <c r="U12" s="1069"/>
      <c r="V12" s="2"/>
      <c r="W12" s="1068"/>
      <c r="X12" s="1069"/>
      <c r="Y12" s="537"/>
      <c r="Z12" s="1068"/>
      <c r="AA12" s="1069"/>
      <c r="AB12" s="532"/>
      <c r="AC12" s="1068"/>
      <c r="AD12" s="1069"/>
      <c r="AE12" s="51"/>
      <c r="AF12" s="1192">
        <f>SUM(B12+E12+H12+K12+N12+Q12+T12+W12+Z12+AC12)</f>
        <v>0</v>
      </c>
      <c r="AG12" s="1193"/>
    </row>
    <row r="13" spans="1:33" x14ac:dyDescent="0.2">
      <c r="A13" s="894" t="s">
        <v>121</v>
      </c>
      <c r="B13" s="1068"/>
      <c r="C13" s="1069"/>
      <c r="D13" s="16"/>
      <c r="E13" s="1068"/>
      <c r="F13" s="1069"/>
      <c r="G13" s="17"/>
      <c r="H13" s="1068"/>
      <c r="I13" s="1069"/>
      <c r="J13" s="17"/>
      <c r="K13" s="1068"/>
      <c r="L13" s="1069"/>
      <c r="M13" s="17"/>
      <c r="N13" s="1068"/>
      <c r="O13" s="1069"/>
      <c r="P13" s="12"/>
      <c r="Q13" s="1068"/>
      <c r="R13" s="1069"/>
      <c r="S13" s="17"/>
      <c r="T13" s="1068"/>
      <c r="U13" s="1069"/>
      <c r="V13" s="2"/>
      <c r="W13" s="1068"/>
      <c r="X13" s="1069"/>
      <c r="Y13" s="542"/>
      <c r="Z13" s="1068"/>
      <c r="AA13" s="1069"/>
      <c r="AB13" s="532"/>
      <c r="AC13" s="1068"/>
      <c r="AD13" s="1069"/>
      <c r="AE13" s="51"/>
      <c r="AF13" s="1192">
        <f>SUM(B13+E13+H13+K13+N13+Q13+T13+W13+Z13+AC13)</f>
        <v>0</v>
      </c>
      <c r="AG13" s="1193"/>
    </row>
    <row r="14" spans="1:33" x14ac:dyDescent="0.2">
      <c r="A14" s="894" t="s">
        <v>417</v>
      </c>
      <c r="B14" s="331"/>
      <c r="C14" s="882"/>
      <c r="D14" s="16"/>
      <c r="E14" s="331"/>
      <c r="F14" s="882"/>
      <c r="G14" s="68"/>
      <c r="H14" s="331"/>
      <c r="I14" s="882"/>
      <c r="J14" s="17"/>
      <c r="K14" s="331"/>
      <c r="L14" s="882"/>
      <c r="M14" s="17"/>
      <c r="N14" s="331"/>
      <c r="O14" s="882"/>
      <c r="P14" s="12"/>
      <c r="Q14" s="331"/>
      <c r="R14" s="882"/>
      <c r="S14" s="17"/>
      <c r="T14" s="331"/>
      <c r="U14" s="882"/>
      <c r="V14" s="2"/>
      <c r="W14" s="331"/>
      <c r="X14" s="882"/>
      <c r="Y14" s="542"/>
      <c r="Z14" s="331"/>
      <c r="AA14" s="882"/>
      <c r="AB14" s="532"/>
      <c r="AC14" s="331"/>
      <c r="AD14" s="882"/>
      <c r="AE14" s="51"/>
      <c r="AF14" s="1192">
        <f>SUM(B14+E14+H14+K14+N14+Q14+T14+W14+Z14+AC14)</f>
        <v>0</v>
      </c>
      <c r="AG14" s="1193"/>
    </row>
    <row r="15" spans="1:33" x14ac:dyDescent="0.2">
      <c r="A15" s="894" t="s">
        <v>12</v>
      </c>
      <c r="B15" s="1112"/>
      <c r="C15" s="1113"/>
      <c r="D15" s="16"/>
      <c r="E15" s="1112"/>
      <c r="F15" s="1113"/>
      <c r="G15" s="331"/>
      <c r="H15" s="1112"/>
      <c r="I15" s="1113"/>
      <c r="J15" s="16"/>
      <c r="K15" s="1112"/>
      <c r="L15" s="1113"/>
      <c r="M15" s="16"/>
      <c r="N15" s="1112"/>
      <c r="O15" s="1113"/>
      <c r="P15" s="12"/>
      <c r="Q15" s="1112"/>
      <c r="R15" s="1113"/>
      <c r="S15" s="16"/>
      <c r="T15" s="1112"/>
      <c r="U15" s="1113"/>
      <c r="V15" s="1"/>
      <c r="W15" s="1112"/>
      <c r="X15" s="1113"/>
      <c r="Y15" s="532"/>
      <c r="Z15" s="1112"/>
      <c r="AA15" s="1113"/>
      <c r="AB15" s="532"/>
      <c r="AC15" s="1112"/>
      <c r="AD15" s="1113"/>
      <c r="AE15" s="51"/>
      <c r="AF15" s="1192">
        <f>SUM(B15+E15+H15+K15+N15+Q15+T15+W15+Z15+AC15)</f>
        <v>0</v>
      </c>
      <c r="AG15" s="1193"/>
    </row>
    <row r="16" spans="1:33" x14ac:dyDescent="0.2">
      <c r="A16" s="894"/>
      <c r="B16" s="1048"/>
      <c r="C16" s="1048"/>
      <c r="D16" s="16"/>
      <c r="E16" s="1048"/>
      <c r="F16" s="1048"/>
      <c r="G16" s="16"/>
      <c r="H16" s="1048"/>
      <c r="I16" s="1048"/>
      <c r="J16" s="16"/>
      <c r="K16" s="1048"/>
      <c r="L16" s="1048"/>
      <c r="M16" s="16"/>
      <c r="N16" s="1048"/>
      <c r="O16" s="1048"/>
      <c r="P16" s="12"/>
      <c r="Q16" s="1048"/>
      <c r="R16" s="1048"/>
      <c r="S16" s="16"/>
      <c r="T16" s="1048"/>
      <c r="U16" s="1048"/>
      <c r="V16" s="1"/>
      <c r="W16" s="1048"/>
      <c r="X16" s="1048"/>
      <c r="Y16" s="531"/>
      <c r="Z16" s="1048"/>
      <c r="AA16" s="1048"/>
      <c r="AB16" s="532"/>
      <c r="AC16" s="1048"/>
      <c r="AD16" s="1048"/>
      <c r="AE16" s="51"/>
      <c r="AF16" s="1194"/>
      <c r="AG16" s="1194"/>
    </row>
    <row r="17" spans="1:33" x14ac:dyDescent="0.2">
      <c r="A17" s="893" t="s">
        <v>3</v>
      </c>
      <c r="B17" s="1207">
        <f>SUM(B18:C22)</f>
        <v>0</v>
      </c>
      <c r="C17" s="1208"/>
      <c r="D17" s="16"/>
      <c r="E17" s="1207">
        <f>SUM(E18:F22)</f>
        <v>0</v>
      </c>
      <c r="F17" s="1208"/>
      <c r="G17" s="17"/>
      <c r="H17" s="1207">
        <f>SUM(H18:I22)</f>
        <v>0</v>
      </c>
      <c r="I17" s="1208"/>
      <c r="J17" s="17"/>
      <c r="K17" s="1207">
        <f>SUM(K18:L22)</f>
        <v>0</v>
      </c>
      <c r="L17" s="1208"/>
      <c r="M17" s="17"/>
      <c r="N17" s="1207">
        <f>SUM(N18:O22)</f>
        <v>0</v>
      </c>
      <c r="O17" s="1208"/>
      <c r="P17" s="12"/>
      <c r="Q17" s="1207">
        <f>SUM(Q18:R22)</f>
        <v>0</v>
      </c>
      <c r="R17" s="1208"/>
      <c r="S17" s="17"/>
      <c r="T17" s="1207">
        <f>SUM(T18:U22)</f>
        <v>0</v>
      </c>
      <c r="U17" s="1208"/>
      <c r="V17" s="2"/>
      <c r="W17" s="1207">
        <f>SUM(W18:X22)</f>
        <v>0</v>
      </c>
      <c r="X17" s="1208"/>
      <c r="Y17" s="531"/>
      <c r="Z17" s="1207">
        <f>SUM(Z18:AA22)</f>
        <v>0</v>
      </c>
      <c r="AA17" s="1208"/>
      <c r="AB17" s="532"/>
      <c r="AC17" s="1207">
        <f>SUM(AC18:AD22)</f>
        <v>0</v>
      </c>
      <c r="AD17" s="1208"/>
      <c r="AE17" s="51"/>
      <c r="AF17" s="1195">
        <f>SUM(AF18:AG22)</f>
        <v>0</v>
      </c>
      <c r="AG17" s="1196"/>
    </row>
    <row r="18" spans="1:33" x14ac:dyDescent="0.2">
      <c r="A18" s="894" t="s">
        <v>23</v>
      </c>
      <c r="B18" s="1000"/>
      <c r="C18" s="1001"/>
      <c r="D18" s="16"/>
      <c r="E18" s="1000"/>
      <c r="F18" s="1001"/>
      <c r="G18" s="17"/>
      <c r="H18" s="1000"/>
      <c r="I18" s="1001"/>
      <c r="J18" s="17"/>
      <c r="K18" s="1000"/>
      <c r="L18" s="1001"/>
      <c r="M18" s="17"/>
      <c r="N18" s="1000"/>
      <c r="O18" s="1001"/>
      <c r="P18" s="12"/>
      <c r="Q18" s="1000"/>
      <c r="R18" s="1001"/>
      <c r="S18" s="17"/>
      <c r="T18" s="1000"/>
      <c r="U18" s="1001"/>
      <c r="V18" s="2"/>
      <c r="W18" s="1000"/>
      <c r="X18" s="1001"/>
      <c r="Y18" s="537"/>
      <c r="Z18" s="1000"/>
      <c r="AA18" s="1001"/>
      <c r="AB18" s="532"/>
      <c r="AC18" s="1000"/>
      <c r="AD18" s="1001"/>
      <c r="AE18" s="51"/>
      <c r="AF18" s="1192">
        <f>SUM(B18+E18+H18+K18+N18+Q18+T18+W18+Z18+AC18)</f>
        <v>0</v>
      </c>
      <c r="AG18" s="1193"/>
    </row>
    <row r="19" spans="1:33" x14ac:dyDescent="0.2">
      <c r="A19" s="894" t="s">
        <v>13</v>
      </c>
      <c r="B19" s="1000"/>
      <c r="C19" s="1001"/>
      <c r="D19" s="16"/>
      <c r="E19" s="1000"/>
      <c r="F19" s="1001"/>
      <c r="G19" s="17"/>
      <c r="H19" s="1000"/>
      <c r="I19" s="1001"/>
      <c r="J19" s="17"/>
      <c r="K19" s="1000"/>
      <c r="L19" s="1001"/>
      <c r="M19" s="17"/>
      <c r="N19" s="1000"/>
      <c r="O19" s="1001"/>
      <c r="P19" s="12"/>
      <c r="Q19" s="1000"/>
      <c r="R19" s="1001"/>
      <c r="S19" s="17"/>
      <c r="T19" s="1000"/>
      <c r="U19" s="1001"/>
      <c r="V19" s="2"/>
      <c r="W19" s="1000"/>
      <c r="X19" s="1001"/>
      <c r="Y19" s="542"/>
      <c r="Z19" s="1000"/>
      <c r="AA19" s="1001"/>
      <c r="AB19" s="532"/>
      <c r="AC19" s="1000"/>
      <c r="AD19" s="1001"/>
      <c r="AE19" s="51"/>
      <c r="AF19" s="1192">
        <f>SUM(B19+E19+H19+K19+N19+Q19+T19+W19+Z19+AC19)</f>
        <v>0</v>
      </c>
      <c r="AG19" s="1193"/>
    </row>
    <row r="20" spans="1:33" x14ac:dyDescent="0.2">
      <c r="A20" s="894" t="s">
        <v>26</v>
      </c>
      <c r="B20" s="1000"/>
      <c r="C20" s="1001"/>
      <c r="D20" s="16"/>
      <c r="E20" s="1000"/>
      <c r="F20" s="1001"/>
      <c r="G20" s="17"/>
      <c r="H20" s="1000"/>
      <c r="I20" s="1001"/>
      <c r="J20" s="17"/>
      <c r="K20" s="1000"/>
      <c r="L20" s="1001"/>
      <c r="M20" s="17"/>
      <c r="N20" s="1000"/>
      <c r="O20" s="1001"/>
      <c r="P20" s="12"/>
      <c r="Q20" s="1000"/>
      <c r="R20" s="1001"/>
      <c r="S20" s="17"/>
      <c r="T20" s="1000"/>
      <c r="U20" s="1001"/>
      <c r="V20" s="2"/>
      <c r="W20" s="1000"/>
      <c r="X20" s="1001"/>
      <c r="Y20" s="545"/>
      <c r="Z20" s="1000"/>
      <c r="AA20" s="1001"/>
      <c r="AB20" s="546"/>
      <c r="AC20" s="1000"/>
      <c r="AD20" s="1001"/>
      <c r="AE20" s="51"/>
      <c r="AF20" s="1192">
        <f>SUM(B20+E20+H20+K20+N20+Q20+T20+W20+Z20+AC20)</f>
        <v>0</v>
      </c>
      <c r="AG20" s="1193"/>
    </row>
    <row r="21" spans="1:33" x14ac:dyDescent="0.2">
      <c r="A21" s="894" t="s">
        <v>24</v>
      </c>
      <c r="B21" s="1000"/>
      <c r="C21" s="1001"/>
      <c r="D21" s="16"/>
      <c r="E21" s="1000"/>
      <c r="F21" s="1001"/>
      <c r="G21" s="16"/>
      <c r="H21" s="1000"/>
      <c r="I21" s="1001"/>
      <c r="J21" s="16"/>
      <c r="K21" s="1000"/>
      <c r="L21" s="1001"/>
      <c r="M21" s="16"/>
      <c r="N21" s="1000"/>
      <c r="O21" s="1001"/>
      <c r="P21" s="12"/>
      <c r="Q21" s="1000"/>
      <c r="R21" s="1001"/>
      <c r="S21" s="16"/>
      <c r="T21" s="1000"/>
      <c r="U21" s="1001"/>
      <c r="V21" s="1"/>
      <c r="W21" s="1000"/>
      <c r="X21" s="1001"/>
      <c r="Y21" s="531"/>
      <c r="Z21" s="1000"/>
      <c r="AA21" s="1001"/>
      <c r="AB21" s="532"/>
      <c r="AC21" s="1000"/>
      <c r="AD21" s="1001"/>
      <c r="AE21" s="51"/>
      <c r="AF21" s="1192">
        <f>SUM(B21+E21+H21+K21+N21+Q21+T21+W21+Z21+AC21)</f>
        <v>0</v>
      </c>
      <c r="AG21" s="1193"/>
    </row>
    <row r="22" spans="1:33" ht="33.75" x14ac:dyDescent="0.2">
      <c r="A22" s="895" t="s">
        <v>418</v>
      </c>
      <c r="B22" s="1205"/>
      <c r="C22" s="1206"/>
      <c r="D22" s="887"/>
      <c r="E22" s="1205"/>
      <c r="F22" s="1206"/>
      <c r="G22" s="887"/>
      <c r="H22" s="1205"/>
      <c r="I22" s="1206"/>
      <c r="J22" s="887"/>
      <c r="K22" s="1205"/>
      <c r="L22" s="1206"/>
      <c r="M22" s="887"/>
      <c r="N22" s="1205"/>
      <c r="O22" s="1206"/>
      <c r="P22" s="888"/>
      <c r="Q22" s="1205"/>
      <c r="R22" s="1206"/>
      <c r="S22" s="887"/>
      <c r="T22" s="1205"/>
      <c r="U22" s="1206"/>
      <c r="V22" s="19"/>
      <c r="W22" s="1205"/>
      <c r="X22" s="1206"/>
      <c r="Y22" s="889"/>
      <c r="Z22" s="1205"/>
      <c r="AA22" s="1206"/>
      <c r="AB22" s="890"/>
      <c r="AC22" s="1205"/>
      <c r="AD22" s="1206"/>
      <c r="AE22" s="376"/>
      <c r="AF22" s="1201">
        <f>SUM(B22+E22+H22+K22+N22+Q22+T22+W22+Z22+AC22)</f>
        <v>0</v>
      </c>
      <c r="AG22" s="1202"/>
    </row>
    <row r="23" spans="1:33" x14ac:dyDescent="0.2">
      <c r="A23" s="896"/>
      <c r="B23" s="1048"/>
      <c r="C23" s="1048"/>
      <c r="D23" s="16"/>
      <c r="E23" s="1048"/>
      <c r="F23" s="1048"/>
      <c r="G23" s="16"/>
      <c r="H23" s="1048"/>
      <c r="I23" s="1048"/>
      <c r="J23" s="16"/>
      <c r="K23" s="1048"/>
      <c r="L23" s="1048"/>
      <c r="M23" s="16"/>
      <c r="N23" s="1048"/>
      <c r="O23" s="1048"/>
      <c r="P23" s="16"/>
      <c r="Q23" s="1048"/>
      <c r="R23" s="1048"/>
      <c r="S23" s="16"/>
      <c r="T23" s="1048"/>
      <c r="U23" s="1048"/>
      <c r="V23" s="1"/>
      <c r="W23" s="1048"/>
      <c r="X23" s="1048"/>
      <c r="Y23" s="17"/>
      <c r="Z23" s="1048"/>
      <c r="AA23" s="1048"/>
      <c r="AB23" s="16"/>
      <c r="AC23" s="1048"/>
      <c r="AD23" s="1048"/>
      <c r="AE23" s="51"/>
      <c r="AF23" s="1048"/>
      <c r="AG23" s="1048"/>
    </row>
    <row r="24" spans="1:33" x14ac:dyDescent="0.2">
      <c r="A24" s="1215" t="s">
        <v>15</v>
      </c>
      <c r="B24" s="1120">
        <f>B10-B17</f>
        <v>0</v>
      </c>
      <c r="C24" s="1121"/>
      <c r="D24" s="16"/>
      <c r="E24" s="1120">
        <f>E10-E17</f>
        <v>0</v>
      </c>
      <c r="F24" s="1121"/>
      <c r="G24" s="17"/>
      <c r="H24" s="1120">
        <f>H10-H17</f>
        <v>0</v>
      </c>
      <c r="I24" s="1121"/>
      <c r="J24" s="17"/>
      <c r="K24" s="1120">
        <f>K10-K17</f>
        <v>0</v>
      </c>
      <c r="L24" s="1121"/>
      <c r="M24" s="17"/>
      <c r="N24" s="1120">
        <f>N10-N17</f>
        <v>0</v>
      </c>
      <c r="O24" s="1121"/>
      <c r="P24" s="17"/>
      <c r="Q24" s="1120">
        <f>Q10-Q17</f>
        <v>0</v>
      </c>
      <c r="R24" s="1121"/>
      <c r="S24" s="17"/>
      <c r="T24" s="1120">
        <f>T10-T17</f>
        <v>0</v>
      </c>
      <c r="U24" s="1121"/>
      <c r="V24" s="2"/>
      <c r="W24" s="1120">
        <f>W10-W17</f>
        <v>0</v>
      </c>
      <c r="X24" s="1121"/>
      <c r="Y24" s="68"/>
      <c r="Z24" s="1120">
        <f>Z10-Z17</f>
        <v>0</v>
      </c>
      <c r="AA24" s="1121"/>
      <c r="AB24" s="16"/>
      <c r="AC24" s="1120">
        <f>AC10-AC17</f>
        <v>0</v>
      </c>
      <c r="AD24" s="1121"/>
      <c r="AE24" s="51"/>
      <c r="AF24" s="1120">
        <f>AF10-AF17</f>
        <v>0</v>
      </c>
      <c r="AG24" s="1121"/>
    </row>
    <row r="25" spans="1:33" x14ac:dyDescent="0.2">
      <c r="A25" s="1215"/>
      <c r="B25" s="1122"/>
      <c r="C25" s="1123"/>
      <c r="D25" s="16"/>
      <c r="E25" s="1122"/>
      <c r="F25" s="1123"/>
      <c r="G25" s="17"/>
      <c r="H25" s="1122"/>
      <c r="I25" s="1123"/>
      <c r="J25" s="22"/>
      <c r="K25" s="1122"/>
      <c r="L25" s="1123"/>
      <c r="M25" s="17"/>
      <c r="N25" s="1122"/>
      <c r="O25" s="1123"/>
      <c r="P25" s="22"/>
      <c r="Q25" s="1122"/>
      <c r="R25" s="1123"/>
      <c r="S25" s="17"/>
      <c r="T25" s="1122"/>
      <c r="U25" s="1123"/>
      <c r="V25" s="2"/>
      <c r="W25" s="1122"/>
      <c r="X25" s="1123"/>
      <c r="Y25" s="22"/>
      <c r="Z25" s="1122"/>
      <c r="AA25" s="1123"/>
      <c r="AB25" s="16"/>
      <c r="AC25" s="1122"/>
      <c r="AD25" s="1123"/>
      <c r="AE25" s="51"/>
      <c r="AF25" s="1122"/>
      <c r="AG25" s="1123"/>
    </row>
    <row r="26" spans="1:33" x14ac:dyDescent="0.2">
      <c r="A26" s="1215" t="s">
        <v>419</v>
      </c>
      <c r="B26" s="1197" t="e">
        <f>B24/B17</f>
        <v>#DIV/0!</v>
      </c>
      <c r="C26" s="1198"/>
      <c r="D26" s="897"/>
      <c r="E26" s="1197" t="e">
        <f>E24/E17</f>
        <v>#DIV/0!</v>
      </c>
      <c r="F26" s="1198"/>
      <c r="G26" s="898"/>
      <c r="H26" s="1197" t="e">
        <f>H24/H17</f>
        <v>#DIV/0!</v>
      </c>
      <c r="I26" s="1198"/>
      <c r="J26" s="898"/>
      <c r="K26" s="1197" t="e">
        <f>K24/K17</f>
        <v>#DIV/0!</v>
      </c>
      <c r="L26" s="1198"/>
      <c r="M26" s="898"/>
      <c r="N26" s="1197" t="e">
        <f>N24/N17</f>
        <v>#DIV/0!</v>
      </c>
      <c r="O26" s="1198"/>
      <c r="P26" s="898"/>
      <c r="Q26" s="1197" t="e">
        <f>Q24/Q17</f>
        <v>#DIV/0!</v>
      </c>
      <c r="R26" s="1198"/>
      <c r="S26" s="898"/>
      <c r="T26" s="1197" t="e">
        <f>T24/T17</f>
        <v>#DIV/0!</v>
      </c>
      <c r="U26" s="1198"/>
      <c r="V26" s="899"/>
      <c r="W26" s="1197" t="e">
        <f>W24/W17</f>
        <v>#DIV/0!</v>
      </c>
      <c r="X26" s="1198"/>
      <c r="Y26" s="900"/>
      <c r="Z26" s="1197" t="e">
        <f>Z24/Z17</f>
        <v>#DIV/0!</v>
      </c>
      <c r="AA26" s="1198"/>
      <c r="AB26" s="897"/>
      <c r="AC26" s="1197" t="e">
        <f>AC24/AC17</f>
        <v>#DIV/0!</v>
      </c>
      <c r="AD26" s="1198"/>
      <c r="AE26" s="901"/>
      <c r="AF26" s="1197" t="e">
        <f>AF24/AF17</f>
        <v>#DIV/0!</v>
      </c>
      <c r="AG26" s="1198"/>
    </row>
    <row r="27" spans="1:33" x14ac:dyDescent="0.2">
      <c r="A27" s="1215"/>
      <c r="B27" s="1199"/>
      <c r="C27" s="1200"/>
      <c r="D27" s="897"/>
      <c r="E27" s="1199"/>
      <c r="F27" s="1200"/>
      <c r="G27" s="898"/>
      <c r="H27" s="1199"/>
      <c r="I27" s="1200"/>
      <c r="J27" s="902"/>
      <c r="K27" s="1199"/>
      <c r="L27" s="1200"/>
      <c r="M27" s="898"/>
      <c r="N27" s="1199"/>
      <c r="O27" s="1200"/>
      <c r="P27" s="902"/>
      <c r="Q27" s="1199"/>
      <c r="R27" s="1200"/>
      <c r="S27" s="898"/>
      <c r="T27" s="1199"/>
      <c r="U27" s="1200"/>
      <c r="V27" s="899"/>
      <c r="W27" s="1199"/>
      <c r="X27" s="1200"/>
      <c r="Y27" s="902"/>
      <c r="Z27" s="1199"/>
      <c r="AA27" s="1200"/>
      <c r="AB27" s="897"/>
      <c r="AC27" s="1199"/>
      <c r="AD27" s="1200"/>
      <c r="AE27" s="901"/>
      <c r="AF27" s="1199"/>
      <c r="AG27" s="1200"/>
    </row>
    <row r="28" spans="1:33" ht="14.25" customHeight="1" x14ac:dyDescent="0.2">
      <c r="A28" s="51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</row>
    <row r="29" spans="1:33" x14ac:dyDescent="0.2">
      <c r="A29" s="1216" t="s">
        <v>47</v>
      </c>
      <c r="B29" s="1211"/>
      <c r="C29" s="1212"/>
      <c r="D29" s="16"/>
      <c r="E29" s="1211"/>
      <c r="F29" s="1212"/>
      <c r="G29" s="16"/>
      <c r="H29" s="1211"/>
      <c r="I29" s="1212"/>
      <c r="J29" s="16"/>
      <c r="K29" s="1211"/>
      <c r="L29" s="1212"/>
      <c r="M29" s="16"/>
      <c r="N29" s="1211"/>
      <c r="O29" s="1212"/>
      <c r="P29" s="16"/>
      <c r="Q29" s="1211"/>
      <c r="R29" s="1212"/>
      <c r="S29" s="16"/>
      <c r="T29" s="1211"/>
      <c r="U29" s="1212"/>
      <c r="V29" s="1"/>
      <c r="W29" s="1211"/>
      <c r="X29" s="1212"/>
      <c r="Y29" s="67"/>
      <c r="Z29" s="1211"/>
      <c r="AA29" s="1212"/>
      <c r="AB29" s="16"/>
      <c r="AC29" s="1211"/>
      <c r="AD29" s="1212"/>
      <c r="AE29" s="51"/>
      <c r="AF29" s="1211"/>
      <c r="AG29" s="1212"/>
    </row>
    <row r="30" spans="1:33" x14ac:dyDescent="0.2">
      <c r="A30" s="1216"/>
      <c r="B30" s="1213"/>
      <c r="C30" s="1214"/>
      <c r="D30" s="16"/>
      <c r="E30" s="1213"/>
      <c r="F30" s="1214"/>
      <c r="G30" s="16"/>
      <c r="H30" s="1213"/>
      <c r="I30" s="1214"/>
      <c r="J30" s="28"/>
      <c r="K30" s="1213"/>
      <c r="L30" s="1214"/>
      <c r="M30" s="16"/>
      <c r="N30" s="1213"/>
      <c r="O30" s="1214"/>
      <c r="P30" s="28"/>
      <c r="Q30" s="1213"/>
      <c r="R30" s="1214"/>
      <c r="S30" s="16"/>
      <c r="T30" s="1213"/>
      <c r="U30" s="1214"/>
      <c r="V30" s="1"/>
      <c r="W30" s="1213"/>
      <c r="X30" s="1214"/>
      <c r="Y30" s="28"/>
      <c r="Z30" s="1213"/>
      <c r="AA30" s="1214"/>
      <c r="AB30" s="16"/>
      <c r="AC30" s="1213"/>
      <c r="AD30" s="1214"/>
      <c r="AE30" s="51"/>
      <c r="AF30" s="1213"/>
      <c r="AG30" s="1214"/>
    </row>
    <row r="31" spans="1:33" x14ac:dyDescent="0.2">
      <c r="A31" s="51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</row>
    <row r="32" spans="1:33" x14ac:dyDescent="0.2">
      <c r="A32" s="51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</row>
    <row r="33" spans="1:33" x14ac:dyDescent="0.2">
      <c r="A33" s="51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</row>
    <row r="34" spans="1:33" x14ac:dyDescent="0.2">
      <c r="A34" s="51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</row>
  </sheetData>
  <mergeCells count="235">
    <mergeCell ref="A26:A27"/>
    <mergeCell ref="E26:F27"/>
    <mergeCell ref="A24:A25"/>
    <mergeCell ref="B24:C25"/>
    <mergeCell ref="E24:F25"/>
    <mergeCell ref="B26:C27"/>
    <mergeCell ref="A29:A30"/>
    <mergeCell ref="AF29:AG30"/>
    <mergeCell ref="AF24:AG25"/>
    <mergeCell ref="AF26:AG27"/>
    <mergeCell ref="AC24:AD25"/>
    <mergeCell ref="Q26:R27"/>
    <mergeCell ref="T26:U27"/>
    <mergeCell ref="Q29:R30"/>
    <mergeCell ref="W24:X25"/>
    <mergeCell ref="T29:U30"/>
    <mergeCell ref="W29:X30"/>
    <mergeCell ref="Z29:AA30"/>
    <mergeCell ref="B29:C30"/>
    <mergeCell ref="E29:F30"/>
    <mergeCell ref="H29:I30"/>
    <mergeCell ref="N26:O27"/>
    <mergeCell ref="K29:L30"/>
    <mergeCell ref="N29:O30"/>
    <mergeCell ref="H26:I27"/>
    <mergeCell ref="K26:L27"/>
    <mergeCell ref="AC29:AD30"/>
    <mergeCell ref="W9:X9"/>
    <mergeCell ref="Z9:AA9"/>
    <mergeCell ref="AC3:AD3"/>
    <mergeCell ref="Z4:AA4"/>
    <mergeCell ref="W4:X4"/>
    <mergeCell ref="AF23:AG23"/>
    <mergeCell ref="B3:C3"/>
    <mergeCell ref="E3:F3"/>
    <mergeCell ref="H3:I3"/>
    <mergeCell ref="K3:L3"/>
    <mergeCell ref="AC4:AD4"/>
    <mergeCell ref="N3:O3"/>
    <mergeCell ref="B4:C4"/>
    <mergeCell ref="E4:F4"/>
    <mergeCell ref="H4:I4"/>
    <mergeCell ref="K4:L4"/>
    <mergeCell ref="W3:X3"/>
    <mergeCell ref="Z3:AA3"/>
    <mergeCell ref="Q3:R3"/>
    <mergeCell ref="T3:U3"/>
    <mergeCell ref="N4:O4"/>
    <mergeCell ref="Q4:R4"/>
    <mergeCell ref="T4:U4"/>
    <mergeCell ref="B9:C9"/>
    <mergeCell ref="E9:F9"/>
    <mergeCell ref="B6:C6"/>
    <mergeCell ref="E6:F6"/>
    <mergeCell ref="H6:I6"/>
    <mergeCell ref="K6:L6"/>
    <mergeCell ref="N9:O9"/>
    <mergeCell ref="H9:I9"/>
    <mergeCell ref="K9:L9"/>
    <mergeCell ref="Q9:R9"/>
    <mergeCell ref="T9:U9"/>
    <mergeCell ref="B5:C5"/>
    <mergeCell ref="E5:F5"/>
    <mergeCell ref="H5:I5"/>
    <mergeCell ref="AC10:AD10"/>
    <mergeCell ref="B10:C10"/>
    <mergeCell ref="E10:F10"/>
    <mergeCell ref="H10:I10"/>
    <mergeCell ref="K10:L10"/>
    <mergeCell ref="Z10:AA10"/>
    <mergeCell ref="N10:O10"/>
    <mergeCell ref="AC9:AD9"/>
    <mergeCell ref="T6:U6"/>
    <mergeCell ref="W5:X5"/>
    <mergeCell ref="Z5:AA5"/>
    <mergeCell ref="Z6:AA6"/>
    <mergeCell ref="N6:O6"/>
    <mergeCell ref="Q6:R6"/>
    <mergeCell ref="N5:O5"/>
    <mergeCell ref="Q5:R5"/>
    <mergeCell ref="T5:U5"/>
    <mergeCell ref="K5:L5"/>
    <mergeCell ref="AC5:AD5"/>
    <mergeCell ref="W6:X6"/>
    <mergeCell ref="AC6:AD6"/>
    <mergeCell ref="N11:O11"/>
    <mergeCell ref="Q11:R11"/>
    <mergeCell ref="T11:U11"/>
    <mergeCell ref="W11:X11"/>
    <mergeCell ref="Z11:AA11"/>
    <mergeCell ref="Q10:R10"/>
    <mergeCell ref="T10:U10"/>
    <mergeCell ref="W10:X10"/>
    <mergeCell ref="B11:C11"/>
    <mergeCell ref="E11:F11"/>
    <mergeCell ref="H11:I11"/>
    <mergeCell ref="K11:L11"/>
    <mergeCell ref="B12:C12"/>
    <mergeCell ref="E12:F12"/>
    <mergeCell ref="H12:I12"/>
    <mergeCell ref="K12:L12"/>
    <mergeCell ref="N12:O12"/>
    <mergeCell ref="Q12:R12"/>
    <mergeCell ref="T12:U12"/>
    <mergeCell ref="W12:X12"/>
    <mergeCell ref="Z12:AA12"/>
    <mergeCell ref="B13:C13"/>
    <mergeCell ref="E13:F13"/>
    <mergeCell ref="H13:I13"/>
    <mergeCell ref="K13:L13"/>
    <mergeCell ref="N13:O13"/>
    <mergeCell ref="Q13:R13"/>
    <mergeCell ref="T13:U13"/>
    <mergeCell ref="W13:X13"/>
    <mergeCell ref="Z13:AA13"/>
    <mergeCell ref="B15:C15"/>
    <mergeCell ref="E15:F15"/>
    <mergeCell ref="H15:I15"/>
    <mergeCell ref="K15:L15"/>
    <mergeCell ref="N15:O15"/>
    <mergeCell ref="Q15:R15"/>
    <mergeCell ref="T15:U15"/>
    <mergeCell ref="W15:X15"/>
    <mergeCell ref="Z15:AA15"/>
    <mergeCell ref="B16:C16"/>
    <mergeCell ref="E16:F16"/>
    <mergeCell ref="H16:I16"/>
    <mergeCell ref="K16:L16"/>
    <mergeCell ref="N16:O16"/>
    <mergeCell ref="Q16:R16"/>
    <mergeCell ref="T16:U16"/>
    <mergeCell ref="W16:X16"/>
    <mergeCell ref="Z16:AA16"/>
    <mergeCell ref="B17:C17"/>
    <mergeCell ref="E17:F17"/>
    <mergeCell ref="H17:I17"/>
    <mergeCell ref="K17:L17"/>
    <mergeCell ref="N17:O17"/>
    <mergeCell ref="Q17:R17"/>
    <mergeCell ref="T17:U17"/>
    <mergeCell ref="W17:X17"/>
    <mergeCell ref="Z17:AA17"/>
    <mergeCell ref="B18:C18"/>
    <mergeCell ref="E18:F18"/>
    <mergeCell ref="H18:I18"/>
    <mergeCell ref="K18:L18"/>
    <mergeCell ref="N18:O18"/>
    <mergeCell ref="Q18:R18"/>
    <mergeCell ref="T18:U18"/>
    <mergeCell ref="W18:X18"/>
    <mergeCell ref="Z18:AA18"/>
    <mergeCell ref="B19:C19"/>
    <mergeCell ref="E19:F19"/>
    <mergeCell ref="H19:I19"/>
    <mergeCell ref="K19:L19"/>
    <mergeCell ref="N19:O19"/>
    <mergeCell ref="Q19:R19"/>
    <mergeCell ref="T19:U19"/>
    <mergeCell ref="W19:X19"/>
    <mergeCell ref="Z19:AA19"/>
    <mergeCell ref="B20:C20"/>
    <mergeCell ref="E20:F20"/>
    <mergeCell ref="H20:I20"/>
    <mergeCell ref="K20:L20"/>
    <mergeCell ref="N20:O20"/>
    <mergeCell ref="Q20:R20"/>
    <mergeCell ref="T20:U20"/>
    <mergeCell ref="W20:X20"/>
    <mergeCell ref="Z20:AA20"/>
    <mergeCell ref="B21:C21"/>
    <mergeCell ref="E21:F21"/>
    <mergeCell ref="H21:I21"/>
    <mergeCell ref="K21:L21"/>
    <mergeCell ref="N21:O21"/>
    <mergeCell ref="Q21:R21"/>
    <mergeCell ref="T21:U21"/>
    <mergeCell ref="W21:X21"/>
    <mergeCell ref="Z21:AA21"/>
    <mergeCell ref="B22:C22"/>
    <mergeCell ref="E22:F22"/>
    <mergeCell ref="H22:I22"/>
    <mergeCell ref="K22:L22"/>
    <mergeCell ref="N22:O22"/>
    <mergeCell ref="Q22:R22"/>
    <mergeCell ref="T22:U22"/>
    <mergeCell ref="W22:X22"/>
    <mergeCell ref="Z22:AA22"/>
    <mergeCell ref="T24:U25"/>
    <mergeCell ref="Z24:AA25"/>
    <mergeCell ref="N23:O23"/>
    <mergeCell ref="Q23:R23"/>
    <mergeCell ref="AF3:AG3"/>
    <mergeCell ref="AF4:AG4"/>
    <mergeCell ref="AF5:AG5"/>
    <mergeCell ref="AF6:AG6"/>
    <mergeCell ref="AF10:AG10"/>
    <mergeCell ref="AF11:AG11"/>
    <mergeCell ref="AF9:AG9"/>
    <mergeCell ref="AF12:AG12"/>
    <mergeCell ref="AF13:AG13"/>
    <mergeCell ref="AC21:AD21"/>
    <mergeCell ref="AC22:AD22"/>
    <mergeCell ref="AC19:AD19"/>
    <mergeCell ref="AC20:AD20"/>
    <mergeCell ref="AC17:AD17"/>
    <mergeCell ref="AC18:AD18"/>
    <mergeCell ref="AC15:AD15"/>
    <mergeCell ref="AC16:AD16"/>
    <mergeCell ref="AC11:AD11"/>
    <mergeCell ref="AC12:AD12"/>
    <mergeCell ref="AC13:AD13"/>
    <mergeCell ref="AF14:AG14"/>
    <mergeCell ref="AF15:AG15"/>
    <mergeCell ref="AF16:AG16"/>
    <mergeCell ref="AF17:AG17"/>
    <mergeCell ref="H24:I25"/>
    <mergeCell ref="W26:X27"/>
    <mergeCell ref="Z26:AA27"/>
    <mergeCell ref="AC26:AD27"/>
    <mergeCell ref="B23:C23"/>
    <mergeCell ref="E23:F23"/>
    <mergeCell ref="AF22:AG22"/>
    <mergeCell ref="AF18:AG18"/>
    <mergeCell ref="AF19:AG19"/>
    <mergeCell ref="AF21:AG21"/>
    <mergeCell ref="AF20:AG20"/>
    <mergeCell ref="T23:U23"/>
    <mergeCell ref="W23:X23"/>
    <mergeCell ref="AC23:AD23"/>
    <mergeCell ref="H23:I23"/>
    <mergeCell ref="K23:L23"/>
    <mergeCell ref="Z23:AA23"/>
    <mergeCell ref="K24:L25"/>
    <mergeCell ref="N24:O25"/>
    <mergeCell ref="Q24:R25"/>
  </mergeCells>
  <phoneticPr fontId="49" type="noConversion"/>
  <pageMargins left="0.75" right="0.75" top="1" bottom="1" header="0.4921259845" footer="0.4921259845"/>
  <pageSetup paperSize="9" orientation="portrait" horizontalDpi="0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P60"/>
  <sheetViews>
    <sheetView topLeftCell="A19" workbookViewId="0">
      <selection activeCell="P34" sqref="P34"/>
    </sheetView>
  </sheetViews>
  <sheetFormatPr baseColWidth="10" defaultColWidth="11.42578125" defaultRowHeight="12.75" x14ac:dyDescent="0.2"/>
  <cols>
    <col min="1" max="1" width="38.140625" customWidth="1"/>
    <col min="2" max="16" width="12.5703125" customWidth="1"/>
  </cols>
  <sheetData>
    <row r="1" spans="1:16" ht="12.75" customHeight="1" thickBot="1" x14ac:dyDescent="0.25">
      <c r="A1" s="415"/>
      <c r="B1" s="1220" t="s">
        <v>189</v>
      </c>
      <c r="C1" s="1221"/>
      <c r="D1" s="1222"/>
      <c r="E1" s="1220" t="s">
        <v>401</v>
      </c>
      <c r="F1" s="1221"/>
      <c r="G1" s="1222"/>
      <c r="H1" s="1220" t="s">
        <v>299</v>
      </c>
      <c r="I1" s="1221"/>
      <c r="J1" s="1222"/>
      <c r="K1" s="1220" t="s">
        <v>300</v>
      </c>
      <c r="L1" s="1221"/>
      <c r="M1" s="1222"/>
      <c r="N1" s="1220" t="s">
        <v>301</v>
      </c>
      <c r="O1" s="1221"/>
      <c r="P1" s="1222"/>
    </row>
    <row r="2" spans="1:16" ht="13.5" thickBot="1" x14ac:dyDescent="0.25">
      <c r="A2" s="94" t="s">
        <v>30</v>
      </c>
      <c r="B2" s="1220"/>
      <c r="C2" s="1221"/>
      <c r="D2" s="230" t="s">
        <v>31</v>
      </c>
      <c r="E2" s="1220"/>
      <c r="F2" s="1221"/>
      <c r="G2" s="230" t="s">
        <v>31</v>
      </c>
      <c r="H2" s="1220"/>
      <c r="I2" s="1221"/>
      <c r="J2" s="230" t="s">
        <v>31</v>
      </c>
      <c r="K2" s="1220"/>
      <c r="L2" s="1221"/>
      <c r="M2" s="230" t="s">
        <v>31</v>
      </c>
      <c r="N2" s="1220"/>
      <c r="O2" s="1221"/>
      <c r="P2" s="230" t="s">
        <v>31</v>
      </c>
    </row>
    <row r="3" spans="1:16" x14ac:dyDescent="0.2">
      <c r="A3" s="95" t="s">
        <v>0</v>
      </c>
      <c r="B3" s="868"/>
      <c r="C3" s="869"/>
      <c r="D3" s="286"/>
      <c r="E3" s="868"/>
      <c r="F3" s="869"/>
      <c r="G3" s="286"/>
      <c r="H3" s="875"/>
      <c r="I3" s="876"/>
      <c r="J3" s="286"/>
      <c r="K3" s="868"/>
      <c r="L3" s="869"/>
      <c r="M3" s="286"/>
      <c r="N3" s="868"/>
      <c r="O3" s="869"/>
      <c r="P3" s="286">
        <f>+D3+G3+J3+M3</f>
        <v>0</v>
      </c>
    </row>
    <row r="4" spans="1:16" x14ac:dyDescent="0.2">
      <c r="A4" s="96" t="s">
        <v>399</v>
      </c>
      <c r="B4" s="870"/>
      <c r="C4" s="871"/>
      <c r="D4" s="286"/>
      <c r="E4" s="870"/>
      <c r="F4" s="871"/>
      <c r="G4" s="286"/>
      <c r="H4" s="877"/>
      <c r="I4" s="878"/>
      <c r="J4" s="286"/>
      <c r="K4" s="870"/>
      <c r="L4" s="871"/>
      <c r="M4" s="286"/>
      <c r="N4" s="870"/>
      <c r="O4" s="871"/>
      <c r="P4" s="286">
        <f>+D4+G4+J4+M4</f>
        <v>0</v>
      </c>
    </row>
    <row r="5" spans="1:16" x14ac:dyDescent="0.2">
      <c r="A5" s="96" t="s">
        <v>32</v>
      </c>
      <c r="B5" s="872"/>
      <c r="C5" s="871"/>
      <c r="D5" s="286"/>
      <c r="E5" s="872"/>
      <c r="F5" s="871"/>
      <c r="G5" s="286"/>
      <c r="H5" s="877"/>
      <c r="I5" s="878"/>
      <c r="J5" s="286"/>
      <c r="K5" s="872"/>
      <c r="L5" s="871"/>
      <c r="M5" s="286"/>
      <c r="N5" s="872"/>
      <c r="O5" s="871"/>
      <c r="P5" s="286">
        <f>+D5+G5+J5+M5</f>
        <v>0</v>
      </c>
    </row>
    <row r="6" spans="1:16" ht="13.5" thickBot="1" x14ac:dyDescent="0.25">
      <c r="A6" s="97" t="s">
        <v>33</v>
      </c>
      <c r="B6" s="873"/>
      <c r="C6" s="874"/>
      <c r="D6" s="286"/>
      <c r="E6" s="873"/>
      <c r="F6" s="874"/>
      <c r="G6" s="286"/>
      <c r="H6" s="879"/>
      <c r="I6" s="880"/>
      <c r="J6" s="286"/>
      <c r="K6" s="873"/>
      <c r="L6" s="874"/>
      <c r="M6" s="286"/>
      <c r="N6" s="873"/>
      <c r="O6" s="874"/>
      <c r="P6" s="286">
        <f>+D6+G6+J6+M6</f>
        <v>0</v>
      </c>
    </row>
    <row r="7" spans="1:16" ht="13.5" thickBot="1" x14ac:dyDescent="0.25">
      <c r="A7" s="114"/>
      <c r="B7" s="137" t="s">
        <v>167</v>
      </c>
      <c r="C7" s="138" t="s">
        <v>35</v>
      </c>
      <c r="D7" s="327" t="s">
        <v>166</v>
      </c>
      <c r="E7" s="137" t="s">
        <v>167</v>
      </c>
      <c r="F7" s="138" t="s">
        <v>35</v>
      </c>
      <c r="G7" s="327" t="s">
        <v>166</v>
      </c>
      <c r="H7" s="137" t="s">
        <v>167</v>
      </c>
      <c r="I7" s="138" t="s">
        <v>35</v>
      </c>
      <c r="J7" s="327" t="s">
        <v>166</v>
      </c>
      <c r="K7" s="137" t="s">
        <v>167</v>
      </c>
      <c r="L7" s="138" t="s">
        <v>35</v>
      </c>
      <c r="M7" s="327" t="s">
        <v>166</v>
      </c>
      <c r="N7" s="137" t="s">
        <v>167</v>
      </c>
      <c r="O7" s="138" t="s">
        <v>35</v>
      </c>
      <c r="P7" s="327" t="s">
        <v>166</v>
      </c>
    </row>
    <row r="8" spans="1:16" x14ac:dyDescent="0.2">
      <c r="A8" s="98" t="s">
        <v>155</v>
      </c>
      <c r="B8" s="470"/>
      <c r="C8" s="139"/>
      <c r="D8" s="420"/>
      <c r="E8" s="419"/>
      <c r="F8" s="139"/>
      <c r="G8" s="420"/>
      <c r="H8" s="470"/>
      <c r="I8" s="139"/>
      <c r="J8" s="420"/>
      <c r="K8" s="470"/>
      <c r="L8" s="139"/>
      <c r="M8" s="420"/>
      <c r="N8" s="470"/>
      <c r="O8" s="139"/>
      <c r="P8" s="420"/>
    </row>
    <row r="9" spans="1:16" x14ac:dyDescent="0.2">
      <c r="A9" s="99" t="s">
        <v>156</v>
      </c>
      <c r="B9" s="470"/>
      <c r="C9" s="139"/>
      <c r="D9" s="420"/>
      <c r="E9" s="470"/>
      <c r="F9" s="139"/>
      <c r="G9" s="420"/>
      <c r="H9" s="470"/>
      <c r="I9" s="139"/>
      <c r="J9" s="420"/>
      <c r="K9" s="470"/>
      <c r="L9" s="139"/>
      <c r="M9" s="420"/>
      <c r="N9" s="470"/>
      <c r="O9" s="139"/>
      <c r="P9" s="420"/>
    </row>
    <row r="10" spans="1:16" x14ac:dyDescent="0.2">
      <c r="A10" s="99" t="s">
        <v>157</v>
      </c>
      <c r="B10" s="470"/>
      <c r="C10" s="139"/>
      <c r="D10" s="420"/>
      <c r="E10" s="470"/>
      <c r="F10" s="139"/>
      <c r="G10" s="420"/>
      <c r="H10" s="470"/>
      <c r="I10" s="139"/>
      <c r="J10" s="420"/>
      <c r="K10" s="470"/>
      <c r="L10" s="139"/>
      <c r="M10" s="420"/>
      <c r="N10" s="470"/>
      <c r="O10" s="139"/>
      <c r="P10" s="420"/>
    </row>
    <row r="11" spans="1:16" x14ac:dyDescent="0.2">
      <c r="A11" s="99" t="s">
        <v>158</v>
      </c>
      <c r="B11" s="470"/>
      <c r="C11" s="139"/>
      <c r="D11" s="420"/>
      <c r="E11" s="470"/>
      <c r="F11" s="139"/>
      <c r="G11" s="420"/>
      <c r="H11" s="470"/>
      <c r="I11" s="139"/>
      <c r="J11" s="420"/>
      <c r="K11" s="470"/>
      <c r="L11" s="139"/>
      <c r="M11" s="420"/>
      <c r="N11" s="470"/>
      <c r="O11" s="139"/>
      <c r="P11" s="420"/>
    </row>
    <row r="12" spans="1:16" x14ac:dyDescent="0.2">
      <c r="A12" s="99" t="s">
        <v>159</v>
      </c>
      <c r="B12" s="470"/>
      <c r="C12" s="139"/>
      <c r="D12" s="420"/>
      <c r="E12" s="470"/>
      <c r="F12" s="139"/>
      <c r="G12" s="420"/>
      <c r="H12" s="470"/>
      <c r="I12" s="139"/>
      <c r="J12" s="420"/>
      <c r="K12" s="470"/>
      <c r="L12" s="139"/>
      <c r="M12" s="420"/>
      <c r="N12" s="470"/>
      <c r="O12" s="139"/>
      <c r="P12" s="420"/>
    </row>
    <row r="13" spans="1:16" x14ac:dyDescent="0.2">
      <c r="A13" s="100" t="s">
        <v>163</v>
      </c>
      <c r="B13" s="470"/>
      <c r="C13" s="139"/>
      <c r="D13" s="420"/>
      <c r="E13" s="470"/>
      <c r="F13" s="139"/>
      <c r="G13" s="420"/>
      <c r="H13" s="470"/>
      <c r="I13" s="139"/>
      <c r="J13" s="420"/>
      <c r="K13" s="470"/>
      <c r="L13" s="139"/>
      <c r="M13" s="420"/>
      <c r="N13" s="470"/>
      <c r="O13" s="139"/>
      <c r="P13" s="420"/>
    </row>
    <row r="14" spans="1:16" x14ac:dyDescent="0.2">
      <c r="A14" s="99" t="s">
        <v>36</v>
      </c>
      <c r="B14" s="470"/>
      <c r="C14" s="139"/>
      <c r="D14" s="420"/>
      <c r="E14" s="470"/>
      <c r="F14" s="139"/>
      <c r="G14" s="420"/>
      <c r="H14" s="470"/>
      <c r="I14" s="139"/>
      <c r="J14" s="420"/>
      <c r="K14" s="470"/>
      <c r="L14" s="139"/>
      <c r="M14" s="420"/>
      <c r="N14" s="470"/>
      <c r="O14" s="139"/>
      <c r="P14" s="420"/>
    </row>
    <row r="15" spans="1:16" x14ac:dyDescent="0.2">
      <c r="A15" s="99" t="s">
        <v>37</v>
      </c>
      <c r="B15" s="470"/>
      <c r="C15" s="139"/>
      <c r="D15" s="420"/>
      <c r="E15" s="470"/>
      <c r="F15" s="139"/>
      <c r="G15" s="420"/>
      <c r="H15" s="470"/>
      <c r="I15" s="139"/>
      <c r="J15" s="420"/>
      <c r="K15" s="470"/>
      <c r="L15" s="139"/>
      <c r="M15" s="420"/>
      <c r="N15" s="470"/>
      <c r="O15" s="139"/>
      <c r="P15" s="420"/>
    </row>
    <row r="16" spans="1:16" x14ac:dyDescent="0.2">
      <c r="A16" s="99" t="s">
        <v>164</v>
      </c>
      <c r="B16" s="470"/>
      <c r="C16" s="139"/>
      <c r="D16" s="420"/>
      <c r="E16" s="470"/>
      <c r="F16" s="139"/>
      <c r="G16" s="420"/>
      <c r="H16" s="470"/>
      <c r="I16" s="139"/>
      <c r="J16" s="420"/>
      <c r="K16" s="470"/>
      <c r="L16" s="139"/>
      <c r="M16" s="420"/>
      <c r="N16" s="470"/>
      <c r="O16" s="139"/>
      <c r="P16" s="420"/>
    </row>
    <row r="17" spans="1:16" x14ac:dyDescent="0.2">
      <c r="A17" s="99" t="s">
        <v>165</v>
      </c>
      <c r="B17" s="470"/>
      <c r="C17" s="139"/>
      <c r="D17" s="420"/>
      <c r="E17" s="470"/>
      <c r="F17" s="139"/>
      <c r="G17" s="420"/>
      <c r="H17" s="470"/>
      <c r="I17" s="139"/>
      <c r="J17" s="420"/>
      <c r="K17" s="470"/>
      <c r="L17" s="139"/>
      <c r="M17" s="420"/>
      <c r="N17" s="470"/>
      <c r="O17" s="139"/>
      <c r="P17" s="420"/>
    </row>
    <row r="18" spans="1:16" x14ac:dyDescent="0.2">
      <c r="A18" s="235" t="s">
        <v>160</v>
      </c>
      <c r="B18" s="470"/>
      <c r="C18" s="139"/>
      <c r="D18" s="420"/>
      <c r="E18" s="470"/>
      <c r="F18" s="139"/>
      <c r="G18" s="420"/>
      <c r="H18" s="470"/>
      <c r="I18" s="139"/>
      <c r="J18" s="420"/>
      <c r="K18" s="470"/>
      <c r="L18" s="139"/>
      <c r="M18" s="420"/>
      <c r="N18" s="470"/>
      <c r="O18" s="139"/>
      <c r="P18" s="420"/>
    </row>
    <row r="19" spans="1:16" ht="12.75" customHeight="1" x14ac:dyDescent="0.2">
      <c r="A19" s="326" t="s">
        <v>161</v>
      </c>
      <c r="B19" s="470"/>
      <c r="C19" s="139"/>
      <c r="D19" s="420"/>
      <c r="E19" s="470"/>
      <c r="F19" s="139"/>
      <c r="G19" s="420"/>
      <c r="H19" s="470"/>
      <c r="I19" s="139"/>
      <c r="J19" s="420"/>
      <c r="K19" s="470"/>
      <c r="L19" s="139"/>
      <c r="M19" s="420"/>
      <c r="N19" s="470"/>
      <c r="O19" s="139"/>
      <c r="P19" s="420"/>
    </row>
    <row r="20" spans="1:16" ht="12.75" customHeight="1" thickBot="1" x14ac:dyDescent="0.25">
      <c r="A20" s="785" t="s">
        <v>38</v>
      </c>
      <c r="B20" s="786">
        <f>SUM(B8:B19)</f>
        <v>0</v>
      </c>
      <c r="C20" s="787"/>
      <c r="D20" s="788">
        <f>SUM(D8:D19)</f>
        <v>0</v>
      </c>
      <c r="E20" s="786">
        <f>SUM(E8:E19)</f>
        <v>0</v>
      </c>
      <c r="F20" s="787"/>
      <c r="G20" s="788">
        <f>SUM(G8:G19)</f>
        <v>0</v>
      </c>
      <c r="H20" s="786">
        <f>SUM(H8:H19)</f>
        <v>0</v>
      </c>
      <c r="I20" s="787"/>
      <c r="J20" s="788">
        <f>SUM(J8:J19)</f>
        <v>0</v>
      </c>
      <c r="K20" s="786">
        <f>SUM(K8:K19)</f>
        <v>0</v>
      </c>
      <c r="L20" s="787"/>
      <c r="M20" s="788">
        <f>SUM(M8:M19)</f>
        <v>0</v>
      </c>
      <c r="N20" s="786">
        <f>SUM(N8:N19)</f>
        <v>0</v>
      </c>
      <c r="O20" s="787"/>
      <c r="P20" s="786">
        <f>SUM(P8:P19)</f>
        <v>0</v>
      </c>
    </row>
    <row r="21" spans="1:16" ht="12.75" customHeight="1" x14ac:dyDescent="0.2">
      <c r="A21" s="102" t="s">
        <v>405</v>
      </c>
      <c r="B21" s="472"/>
      <c r="C21" s="141"/>
      <c r="D21" s="422"/>
      <c r="E21" s="472"/>
      <c r="F21" s="141"/>
      <c r="G21" s="422"/>
      <c r="H21" s="472"/>
      <c r="I21" s="141"/>
      <c r="J21" s="422"/>
      <c r="K21" s="472"/>
      <c r="L21" s="141"/>
      <c r="M21" s="422"/>
      <c r="N21" s="472"/>
      <c r="O21" s="141"/>
      <c r="P21" s="422"/>
    </row>
    <row r="22" spans="1:16" ht="12.75" customHeight="1" x14ac:dyDescent="0.2">
      <c r="A22" s="103" t="s">
        <v>406</v>
      </c>
      <c r="B22" s="470"/>
      <c r="C22" s="139"/>
      <c r="D22" s="420"/>
      <c r="E22" s="470"/>
      <c r="F22" s="139"/>
      <c r="G22" s="420"/>
      <c r="H22" s="470"/>
      <c r="I22" s="139"/>
      <c r="J22" s="420"/>
      <c r="K22" s="470"/>
      <c r="L22" s="139"/>
      <c r="M22" s="420"/>
      <c r="N22" s="470"/>
      <c r="O22" s="139"/>
      <c r="P22" s="420"/>
    </row>
    <row r="23" spans="1:16" x14ac:dyDescent="0.2">
      <c r="A23" s="103" t="s">
        <v>407</v>
      </c>
      <c r="B23" s="470"/>
      <c r="C23" s="142"/>
      <c r="D23" s="420"/>
      <c r="E23" s="470"/>
      <c r="F23" s="142"/>
      <c r="G23" s="420"/>
      <c r="H23" s="470"/>
      <c r="I23" s="142"/>
      <c r="J23" s="420"/>
      <c r="K23" s="470"/>
      <c r="L23" s="142"/>
      <c r="M23" s="420"/>
      <c r="N23" s="470"/>
      <c r="O23" s="142"/>
      <c r="P23" s="420"/>
    </row>
    <row r="24" spans="1:16" x14ac:dyDescent="0.2">
      <c r="A24" s="104" t="s">
        <v>39</v>
      </c>
      <c r="B24" s="850">
        <f>SUM(B21:B23)</f>
        <v>0</v>
      </c>
      <c r="C24" s="851"/>
      <c r="D24" s="852">
        <f>SUM(D21:D23)</f>
        <v>0</v>
      </c>
      <c r="E24" s="850">
        <f>SUM(E21:E23)</f>
        <v>0</v>
      </c>
      <c r="F24" s="851"/>
      <c r="G24" s="852">
        <f>SUM(G21:G23)</f>
        <v>0</v>
      </c>
      <c r="H24" s="850">
        <f>SUM(H21:H23)</f>
        <v>0</v>
      </c>
      <c r="I24" s="851"/>
      <c r="J24" s="852">
        <f>SUM(J21:J23)</f>
        <v>0</v>
      </c>
      <c r="K24" s="850">
        <f>SUM(K21:K23)</f>
        <v>0</v>
      </c>
      <c r="L24" s="851"/>
      <c r="M24" s="852">
        <f>SUM(M21:M23)</f>
        <v>0</v>
      </c>
      <c r="N24" s="850">
        <f>SUM(N21:N23)</f>
        <v>0</v>
      </c>
      <c r="O24" s="851"/>
      <c r="P24" s="852">
        <f>SUM(P21:P23)</f>
        <v>0</v>
      </c>
    </row>
    <row r="25" spans="1:16" ht="12.75" customHeight="1" x14ac:dyDescent="0.2">
      <c r="A25" s="103" t="s">
        <v>408</v>
      </c>
      <c r="B25" s="470"/>
      <c r="C25" s="411"/>
      <c r="D25" s="424"/>
      <c r="E25" s="470"/>
      <c r="F25" s="411"/>
      <c r="G25" s="424"/>
      <c r="H25" s="470"/>
      <c r="I25" s="411"/>
      <c r="J25" s="424"/>
      <c r="K25" s="470"/>
      <c r="L25" s="411"/>
      <c r="M25" s="424"/>
      <c r="N25" s="470"/>
      <c r="O25" s="411"/>
      <c r="P25" s="424"/>
    </row>
    <row r="26" spans="1:16" ht="12.75" customHeight="1" x14ac:dyDescent="0.2">
      <c r="A26" s="103" t="s">
        <v>409</v>
      </c>
      <c r="B26" s="470"/>
      <c r="C26" s="411"/>
      <c r="D26" s="424"/>
      <c r="E26" s="470"/>
      <c r="F26" s="411"/>
      <c r="G26" s="424"/>
      <c r="H26" s="470"/>
      <c r="I26" s="411"/>
      <c r="J26" s="424"/>
      <c r="K26" s="470"/>
      <c r="L26" s="411"/>
      <c r="M26" s="424"/>
      <c r="N26" s="470"/>
      <c r="O26" s="411"/>
      <c r="P26" s="424"/>
    </row>
    <row r="27" spans="1:16" ht="12.75" customHeight="1" x14ac:dyDescent="0.2">
      <c r="A27" s="103" t="s">
        <v>410</v>
      </c>
      <c r="B27" s="470"/>
      <c r="C27" s="411"/>
      <c r="D27" s="424"/>
      <c r="E27" s="470"/>
      <c r="F27" s="411"/>
      <c r="G27" s="424"/>
      <c r="H27" s="470"/>
      <c r="I27" s="411"/>
      <c r="J27" s="424"/>
      <c r="K27" s="470"/>
      <c r="L27" s="411"/>
      <c r="M27" s="424"/>
      <c r="N27" s="470"/>
      <c r="O27" s="411"/>
      <c r="P27" s="424"/>
    </row>
    <row r="28" spans="1:16" x14ac:dyDescent="0.2">
      <c r="A28" s="789" t="s">
        <v>40</v>
      </c>
      <c r="B28" s="850">
        <f>SUM(B25:B27)</f>
        <v>0</v>
      </c>
      <c r="C28" s="851"/>
      <c r="D28" s="852">
        <f>SUM(D25:D27)</f>
        <v>0</v>
      </c>
      <c r="E28" s="850">
        <f>SUM(E25:E27)</f>
        <v>0</v>
      </c>
      <c r="F28" s="851"/>
      <c r="G28" s="852">
        <f>SUM(G25:G27)</f>
        <v>0</v>
      </c>
      <c r="H28" s="850">
        <f>SUM(H25:H27)</f>
        <v>0</v>
      </c>
      <c r="I28" s="851"/>
      <c r="J28" s="852">
        <f>SUM(J25:J27)</f>
        <v>0</v>
      </c>
      <c r="K28" s="850">
        <f>SUM(K25:K27)</f>
        <v>0</v>
      </c>
      <c r="L28" s="851"/>
      <c r="M28" s="852">
        <f>SUM(M25:M27)</f>
        <v>0</v>
      </c>
      <c r="N28" s="850">
        <f>SUM(N25:N27)</f>
        <v>0</v>
      </c>
      <c r="O28" s="851"/>
      <c r="P28" s="852">
        <f>SUM(P25:P27)</f>
        <v>0</v>
      </c>
    </row>
    <row r="29" spans="1:16" ht="13.5" thickBot="1" x14ac:dyDescent="0.25">
      <c r="A29" s="105" t="s">
        <v>41</v>
      </c>
      <c r="B29" s="790">
        <f>B24+B28</f>
        <v>0</v>
      </c>
      <c r="C29" s="791"/>
      <c r="D29" s="792">
        <f>D24+D28</f>
        <v>0</v>
      </c>
      <c r="E29" s="790">
        <f>E24+E28</f>
        <v>0</v>
      </c>
      <c r="F29" s="791"/>
      <c r="G29" s="792">
        <f>G24+G28</f>
        <v>0</v>
      </c>
      <c r="H29" s="790">
        <f>H24+H28</f>
        <v>0</v>
      </c>
      <c r="I29" s="791"/>
      <c r="J29" s="792">
        <f>J24+J28</f>
        <v>0</v>
      </c>
      <c r="K29" s="790">
        <f>K24+K28</f>
        <v>0</v>
      </c>
      <c r="L29" s="791"/>
      <c r="M29" s="792">
        <f>M24+M28</f>
        <v>0</v>
      </c>
      <c r="N29" s="790">
        <f>N24+N28</f>
        <v>0</v>
      </c>
      <c r="O29" s="791"/>
      <c r="P29" s="793">
        <f>P24+P28</f>
        <v>0</v>
      </c>
    </row>
    <row r="30" spans="1:16" x14ac:dyDescent="0.2">
      <c r="A30" s="107" t="s">
        <v>43</v>
      </c>
      <c r="B30" s="1226"/>
      <c r="C30" s="1227"/>
      <c r="D30" s="1228"/>
      <c r="E30" s="1226"/>
      <c r="F30" s="1227"/>
      <c r="G30" s="1228"/>
      <c r="H30" s="1226"/>
      <c r="I30" s="1227"/>
      <c r="J30" s="1228"/>
      <c r="K30" s="1226"/>
      <c r="L30" s="1227"/>
      <c r="M30" s="1228"/>
      <c r="N30" s="1235">
        <f>SUM(B30:M30)</f>
        <v>0</v>
      </c>
      <c r="O30" s="1236"/>
      <c r="P30" s="1237"/>
    </row>
    <row r="31" spans="1:16" x14ac:dyDescent="0.2">
      <c r="A31" s="108" t="s">
        <v>44</v>
      </c>
      <c r="B31" s="1229"/>
      <c r="C31" s="1230"/>
      <c r="D31" s="1231"/>
      <c r="E31" s="1229"/>
      <c r="F31" s="1230"/>
      <c r="G31" s="1231"/>
      <c r="H31" s="1229"/>
      <c r="I31" s="1230"/>
      <c r="J31" s="1231"/>
      <c r="K31" s="1229"/>
      <c r="L31" s="1230"/>
      <c r="M31" s="1231"/>
      <c r="N31" s="1238">
        <f>SUM(B31:M31)</f>
        <v>0</v>
      </c>
      <c r="O31" s="1239"/>
      <c r="P31" s="1240"/>
    </row>
    <row r="32" spans="1:16" ht="13.5" thickBot="1" x14ac:dyDescent="0.25">
      <c r="A32" s="109" t="s">
        <v>45</v>
      </c>
      <c r="B32" s="1232">
        <f>SUM(B30:D31)</f>
        <v>0</v>
      </c>
      <c r="C32" s="1233"/>
      <c r="D32" s="1234"/>
      <c r="E32" s="1232">
        <f>SUM(E30:G31)</f>
        <v>0</v>
      </c>
      <c r="F32" s="1233"/>
      <c r="G32" s="1234"/>
      <c r="H32" s="1232">
        <f>SUM(H30:J31)</f>
        <v>0</v>
      </c>
      <c r="I32" s="1233"/>
      <c r="J32" s="1234"/>
      <c r="K32" s="1232">
        <f>SUM(K30:M31)</f>
        <v>0</v>
      </c>
      <c r="L32" s="1233"/>
      <c r="M32" s="1234"/>
      <c r="N32" s="1232">
        <f>SUM(N30:P31)</f>
        <v>0</v>
      </c>
      <c r="O32" s="1233"/>
      <c r="P32" s="1234"/>
    </row>
    <row r="33" spans="1:16" ht="13.5" thickBot="1" x14ac:dyDescent="0.25">
      <c r="A33" s="51"/>
      <c r="B33" s="51"/>
      <c r="C33" s="110"/>
      <c r="D33" s="110"/>
      <c r="E33" s="51"/>
      <c r="F33" s="110"/>
      <c r="G33" s="110"/>
      <c r="H33" s="51"/>
      <c r="I33" s="110"/>
      <c r="J33" s="110"/>
      <c r="K33" s="51"/>
      <c r="L33" s="110"/>
      <c r="M33" s="110"/>
      <c r="N33" s="51"/>
      <c r="O33" s="110"/>
      <c r="P33" s="110"/>
    </row>
    <row r="34" spans="1:16" ht="13.5" thickBot="1" x14ac:dyDescent="0.25">
      <c r="A34" s="330" t="s">
        <v>7</v>
      </c>
      <c r="B34" s="413"/>
      <c r="C34" s="414"/>
      <c r="D34" s="111">
        <f>D3+D4+D5+D6-D20-D29-B32</f>
        <v>0</v>
      </c>
      <c r="E34" s="413"/>
      <c r="F34" s="414"/>
      <c r="G34" s="111">
        <f>G3+G4+G5+G6-G20-G29-E32</f>
        <v>0</v>
      </c>
      <c r="H34" s="413"/>
      <c r="I34" s="414"/>
      <c r="J34" s="111">
        <f>J3+J4+J5+J6-J20-J29-H32</f>
        <v>0</v>
      </c>
      <c r="K34" s="413"/>
      <c r="L34" s="414"/>
      <c r="M34" s="111">
        <f>M3+M4+M5+M6-M20-M29-K32</f>
        <v>0</v>
      </c>
      <c r="N34" s="413"/>
      <c r="O34" s="414"/>
      <c r="P34" s="111">
        <f>P3+P4+P5+P6-P20-P29-N32</f>
        <v>0</v>
      </c>
    </row>
    <row r="35" spans="1:16" ht="13.5" thickBot="1" x14ac:dyDescent="0.25">
      <c r="A35" s="51"/>
      <c r="B35" s="51"/>
      <c r="C35" s="110"/>
      <c r="D35" s="110"/>
      <c r="E35" s="51"/>
      <c r="F35" s="110"/>
      <c r="G35" s="110"/>
      <c r="H35" s="51"/>
      <c r="I35" s="110"/>
      <c r="J35" s="110"/>
      <c r="K35" s="51"/>
      <c r="L35" s="110"/>
      <c r="M35" s="110"/>
      <c r="N35" s="51"/>
      <c r="O35" s="110"/>
      <c r="P35" s="110"/>
    </row>
    <row r="36" spans="1:16" x14ac:dyDescent="0.2">
      <c r="A36" s="112" t="s">
        <v>46</v>
      </c>
      <c r="B36" s="1223"/>
      <c r="C36" s="1224"/>
      <c r="D36" s="1225"/>
      <c r="E36" s="1223"/>
      <c r="F36" s="1224"/>
      <c r="G36" s="1225"/>
      <c r="H36" s="1223"/>
      <c r="I36" s="1224"/>
      <c r="J36" s="1225"/>
      <c r="K36" s="1223"/>
      <c r="L36" s="1224"/>
      <c r="M36" s="1225"/>
      <c r="N36" s="1223">
        <f>SUM(K36,H36,E36,B36)</f>
        <v>0</v>
      </c>
      <c r="O36" s="1224" t="e">
        <f>SUM(L36,#REF!,#REF!,I36,F36,C36)</f>
        <v>#REF!</v>
      </c>
      <c r="P36" s="1225" t="e">
        <f>SUM(M36,#REF!,#REF!,J36,G36,D36)</f>
        <v>#REF!</v>
      </c>
    </row>
    <row r="37" spans="1:16" ht="13.5" thickBot="1" x14ac:dyDescent="0.25">
      <c r="A37" s="113" t="s">
        <v>47</v>
      </c>
      <c r="B37" s="1217"/>
      <c r="C37" s="1218"/>
      <c r="D37" s="1219"/>
      <c r="E37" s="1217"/>
      <c r="F37" s="1218"/>
      <c r="G37" s="1219"/>
      <c r="H37" s="1217"/>
      <c r="I37" s="1218"/>
      <c r="J37" s="1219"/>
      <c r="K37" s="1217"/>
      <c r="L37" s="1218"/>
      <c r="M37" s="1219"/>
      <c r="N37" s="1217">
        <f>SUM(K37,H37,E37,B37)</f>
        <v>0</v>
      </c>
      <c r="O37" s="1218" t="e">
        <f>SUM(L37,#REF!,#REF!,I37,F37,C37)</f>
        <v>#REF!</v>
      </c>
      <c r="P37" s="1219" t="e">
        <f>SUM(M37,#REF!,#REF!,J37,G37,D37)</f>
        <v>#REF!</v>
      </c>
    </row>
    <row r="42" spans="1:16" ht="12.75" customHeight="1" x14ac:dyDescent="0.2"/>
    <row r="44" spans="1:16" ht="12.75" customHeight="1" x14ac:dyDescent="0.2"/>
    <row r="45" spans="1:16" x14ac:dyDescent="0.2">
      <c r="N45" s="403"/>
      <c r="O45" s="279"/>
    </row>
    <row r="46" spans="1:16" ht="13.5" thickBot="1" x14ac:dyDescent="0.25"/>
    <row r="47" spans="1:16" ht="13.5" thickBot="1" x14ac:dyDescent="0.25">
      <c r="N47" s="396"/>
    </row>
    <row r="48" spans="1:16" ht="13.5" thickBot="1" x14ac:dyDescent="0.25">
      <c r="N48" s="399"/>
    </row>
    <row r="49" spans="14:14" ht="13.5" thickBot="1" x14ac:dyDescent="0.25"/>
    <row r="50" spans="14:14" ht="13.5" thickBot="1" x14ac:dyDescent="0.25">
      <c r="N50" s="396"/>
    </row>
    <row r="51" spans="14:14" x14ac:dyDescent="0.2">
      <c r="N51" s="401"/>
    </row>
    <row r="52" spans="14:14" x14ac:dyDescent="0.2">
      <c r="N52" s="400"/>
    </row>
    <row r="53" spans="14:14" x14ac:dyDescent="0.2">
      <c r="N53" s="400"/>
    </row>
    <row r="54" spans="14:14" ht="13.5" thickBot="1" x14ac:dyDescent="0.25">
      <c r="N54" s="398"/>
    </row>
    <row r="55" spans="14:14" ht="13.5" thickBot="1" x14ac:dyDescent="0.25"/>
    <row r="56" spans="14:14" ht="13.5" thickBot="1" x14ac:dyDescent="0.25">
      <c r="N56" s="396"/>
    </row>
    <row r="57" spans="14:14" ht="13.5" thickBot="1" x14ac:dyDescent="0.25">
      <c r="N57" s="399"/>
    </row>
    <row r="58" spans="14:14" ht="13.5" thickBot="1" x14ac:dyDescent="0.25"/>
    <row r="59" spans="14:14" ht="13.5" thickBot="1" x14ac:dyDescent="0.25">
      <c r="N59" s="396"/>
    </row>
    <row r="60" spans="14:14" ht="13.5" thickBot="1" x14ac:dyDescent="0.25">
      <c r="N60" s="399"/>
    </row>
  </sheetData>
  <mergeCells count="35">
    <mergeCell ref="N37:P37"/>
    <mergeCell ref="K37:M37"/>
    <mergeCell ref="E36:G36"/>
    <mergeCell ref="H36:J36"/>
    <mergeCell ref="E37:G37"/>
    <mergeCell ref="H37:J37"/>
    <mergeCell ref="N36:P36"/>
    <mergeCell ref="K36:M36"/>
    <mergeCell ref="E30:G30"/>
    <mergeCell ref="H32:J32"/>
    <mergeCell ref="N30:P30"/>
    <mergeCell ref="N31:P31"/>
    <mergeCell ref="N32:P32"/>
    <mergeCell ref="H30:J30"/>
    <mergeCell ref="H31:J31"/>
    <mergeCell ref="E31:G31"/>
    <mergeCell ref="K32:M32"/>
    <mergeCell ref="K31:M31"/>
    <mergeCell ref="E32:G32"/>
    <mergeCell ref="K30:M30"/>
    <mergeCell ref="E2:F2"/>
    <mergeCell ref="H2:I2"/>
    <mergeCell ref="H1:J1"/>
    <mergeCell ref="E1:G1"/>
    <mergeCell ref="N1:P1"/>
    <mergeCell ref="N2:O2"/>
    <mergeCell ref="K2:L2"/>
    <mergeCell ref="K1:M1"/>
    <mergeCell ref="B37:D37"/>
    <mergeCell ref="B1:D1"/>
    <mergeCell ref="B2:C2"/>
    <mergeCell ref="B36:D36"/>
    <mergeCell ref="B30:D30"/>
    <mergeCell ref="B31:D31"/>
    <mergeCell ref="B32:D32"/>
  </mergeCells>
  <phoneticPr fontId="0" type="noConversion"/>
  <printOptions horizontalCentered="1" verticalCentered="1"/>
  <pageMargins left="0" right="0" top="0" bottom="0" header="0" footer="0"/>
  <pageSetup paperSize="8" orientation="landscape" r:id="rId1"/>
  <headerFooter alignWithMargins="0">
    <oddHeader>&amp;CIGAENR cartographie Université de Lorraine&amp;R&amp;"Arial,Gras"&amp;8&amp;A</oddHeader>
    <oddFooter>&amp;RUL / DAPEQ / le 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  <pageSetUpPr fitToPage="1"/>
  </sheetPr>
  <dimension ref="A1:X71"/>
  <sheetViews>
    <sheetView workbookViewId="0">
      <selection activeCell="C11" sqref="C11"/>
    </sheetView>
  </sheetViews>
  <sheetFormatPr baseColWidth="10" defaultColWidth="11.42578125" defaultRowHeight="12.75" x14ac:dyDescent="0.2"/>
  <cols>
    <col min="1" max="1" width="40.140625" style="332" customWidth="1"/>
    <col min="2" max="15" width="8.7109375" style="332" customWidth="1"/>
    <col min="16" max="17" width="8.7109375" style="333" customWidth="1"/>
    <col min="18" max="18" width="3" style="332" customWidth="1"/>
    <col min="19" max="24" width="8.7109375" style="332" customWidth="1"/>
    <col min="25" max="16384" width="11.42578125" style="332"/>
  </cols>
  <sheetData>
    <row r="1" spans="1:24" ht="12.75" customHeight="1" x14ac:dyDescent="0.2">
      <c r="A1" s="1288" t="s">
        <v>424</v>
      </c>
      <c r="B1" s="1290" t="s">
        <v>271</v>
      </c>
      <c r="C1" s="1291"/>
      <c r="D1" s="1290" t="s">
        <v>269</v>
      </c>
      <c r="E1" s="1291"/>
      <c r="F1" s="1290" t="s">
        <v>275</v>
      </c>
      <c r="G1" s="1291"/>
      <c r="H1" s="1290" t="s">
        <v>278</v>
      </c>
      <c r="I1" s="1291"/>
      <c r="J1" s="1290" t="s">
        <v>280</v>
      </c>
      <c r="K1" s="1291"/>
      <c r="L1" s="1290" t="s">
        <v>281</v>
      </c>
      <c r="M1" s="1291"/>
      <c r="N1" s="1290" t="s">
        <v>284</v>
      </c>
      <c r="O1" s="1291"/>
      <c r="P1" s="1391" t="s">
        <v>286</v>
      </c>
      <c r="Q1" s="1392"/>
      <c r="R1" s="334"/>
      <c r="S1" s="1395" t="s">
        <v>287</v>
      </c>
      <c r="T1" s="1396"/>
      <c r="U1" s="1395" t="s">
        <v>290</v>
      </c>
      <c r="V1" s="1396"/>
      <c r="W1" s="1395" t="s">
        <v>291</v>
      </c>
      <c r="X1" s="1396"/>
    </row>
    <row r="2" spans="1:24" ht="13.5" customHeight="1" thickBot="1" x14ac:dyDescent="0.25">
      <c r="A2" s="1289"/>
      <c r="B2" s="1292"/>
      <c r="C2" s="1293"/>
      <c r="D2" s="1292"/>
      <c r="E2" s="1293"/>
      <c r="F2" s="1292"/>
      <c r="G2" s="1293"/>
      <c r="H2" s="1292"/>
      <c r="I2" s="1293"/>
      <c r="J2" s="1292"/>
      <c r="K2" s="1293"/>
      <c r="L2" s="1292"/>
      <c r="M2" s="1293"/>
      <c r="N2" s="1292"/>
      <c r="O2" s="1293"/>
      <c r="P2" s="1393"/>
      <c r="Q2" s="1394"/>
      <c r="R2" s="334"/>
      <c r="S2" s="1397"/>
      <c r="T2" s="1398"/>
      <c r="U2" s="1397"/>
      <c r="V2" s="1398"/>
      <c r="W2" s="1397"/>
      <c r="X2" s="1398"/>
    </row>
    <row r="3" spans="1:24" x14ac:dyDescent="0.2">
      <c r="A3" s="375" t="s">
        <v>86</v>
      </c>
      <c r="B3" s="1286"/>
      <c r="C3" s="1287"/>
      <c r="D3" s="1286"/>
      <c r="E3" s="1287"/>
      <c r="F3" s="1286"/>
      <c r="G3" s="1287"/>
      <c r="H3" s="1286"/>
      <c r="I3" s="1287"/>
      <c r="J3" s="1286"/>
      <c r="K3" s="1287"/>
      <c r="L3" s="1286"/>
      <c r="M3" s="1287"/>
      <c r="N3" s="1286"/>
      <c r="O3" s="1287"/>
      <c r="P3" s="1402"/>
      <c r="Q3" s="1403"/>
      <c r="R3" s="334"/>
      <c r="S3" s="1401"/>
      <c r="T3" s="1287"/>
      <c r="U3" s="1286"/>
      <c r="V3" s="1287"/>
      <c r="W3" s="1286"/>
      <c r="X3" s="1399"/>
    </row>
    <row r="4" spans="1:24" x14ac:dyDescent="0.2">
      <c r="A4" s="374" t="s">
        <v>85</v>
      </c>
      <c r="B4" s="1261">
        <f>'college 2'!R4</f>
        <v>0</v>
      </c>
      <c r="C4" s="1262"/>
      <c r="D4" s="1261">
        <f>'college 1'!X4</f>
        <v>0</v>
      </c>
      <c r="E4" s="1262"/>
      <c r="F4" s="1261">
        <f>'collège 3'!J4</f>
        <v>0</v>
      </c>
      <c r="G4" s="1262"/>
      <c r="H4" s="1261">
        <f>'collège 4'!X4</f>
        <v>0</v>
      </c>
      <c r="I4" s="1262"/>
      <c r="J4" s="1261">
        <f>'collège 5'!N4</f>
        <v>0</v>
      </c>
      <c r="K4" s="1262"/>
      <c r="L4" s="1261">
        <f>'collège 6'!H4</f>
        <v>0</v>
      </c>
      <c r="M4" s="1262"/>
      <c r="N4" s="1261">
        <f>'collège 7'!R4</f>
        <v>0</v>
      </c>
      <c r="O4" s="1262"/>
      <c r="P4" s="1351">
        <f>SUM(B4:O4,S4:X4)</f>
        <v>0</v>
      </c>
      <c r="Q4" s="1352"/>
      <c r="R4" s="334"/>
      <c r="S4" s="1388">
        <f>'SERVIVES MUTUALISES FORM 1'!H4</f>
        <v>0</v>
      </c>
      <c r="T4" s="1262"/>
      <c r="U4" s="1261">
        <f>'SERVICES MUTUALISES FORM 2'!D4</f>
        <v>0</v>
      </c>
      <c r="V4" s="1262"/>
      <c r="W4" s="1261">
        <f>'SERVICES MUTUALISES FORM 3'!D4</f>
        <v>0</v>
      </c>
      <c r="X4" s="1400"/>
    </row>
    <row r="5" spans="1:24" x14ac:dyDescent="0.2">
      <c r="A5" s="374" t="s">
        <v>73</v>
      </c>
      <c r="B5" s="1261">
        <f>'college 2'!R5</f>
        <v>0</v>
      </c>
      <c r="C5" s="1262"/>
      <c r="D5" s="1261">
        <f>'college 1'!X5</f>
        <v>0</v>
      </c>
      <c r="E5" s="1262"/>
      <c r="F5" s="1261">
        <f>'collège 3'!J5</f>
        <v>0</v>
      </c>
      <c r="G5" s="1262"/>
      <c r="H5" s="1261">
        <f>'collège 4'!X5</f>
        <v>0</v>
      </c>
      <c r="I5" s="1262"/>
      <c r="J5" s="1261">
        <f>'collège 5'!N5</f>
        <v>0</v>
      </c>
      <c r="K5" s="1262"/>
      <c r="L5" s="1261">
        <f>'collège 6'!H5</f>
        <v>0</v>
      </c>
      <c r="M5" s="1262"/>
      <c r="N5" s="1261">
        <f>'collège 7'!R5</f>
        <v>0</v>
      </c>
      <c r="O5" s="1262"/>
      <c r="P5" s="1351">
        <f>SUM(B5:O5,S5:X5)</f>
        <v>0</v>
      </c>
      <c r="Q5" s="1352"/>
      <c r="R5" s="334"/>
      <c r="S5" s="1388">
        <f>'SERVIVES MUTUALISES FORM 1'!H5</f>
        <v>0</v>
      </c>
      <c r="T5" s="1262"/>
      <c r="U5" s="1261">
        <f>'SERVICES MUTUALISES FORM 2'!D5</f>
        <v>0</v>
      </c>
      <c r="V5" s="1262"/>
      <c r="W5" s="1261">
        <f>'SERVICES MUTUALISES FORM 3'!D5</f>
        <v>0</v>
      </c>
      <c r="X5" s="1400"/>
    </row>
    <row r="6" spans="1:24" ht="13.5" thickBot="1" x14ac:dyDescent="0.25">
      <c r="A6" s="373" t="s">
        <v>87</v>
      </c>
      <c r="B6" s="1282" t="e">
        <f>B5/B4</f>
        <v>#DIV/0!</v>
      </c>
      <c r="C6" s="1283"/>
      <c r="D6" s="1282" t="e">
        <f>D5/D4</f>
        <v>#DIV/0!</v>
      </c>
      <c r="E6" s="1283"/>
      <c r="F6" s="1282" t="e">
        <f>F5/F4</f>
        <v>#DIV/0!</v>
      </c>
      <c r="G6" s="1283"/>
      <c r="H6" s="1282" t="e">
        <f>H5/H4</f>
        <v>#DIV/0!</v>
      </c>
      <c r="I6" s="1283"/>
      <c r="J6" s="1282" t="e">
        <f>J5/J4</f>
        <v>#DIV/0!</v>
      </c>
      <c r="K6" s="1283"/>
      <c r="L6" s="1282" t="e">
        <f>L5/L4</f>
        <v>#DIV/0!</v>
      </c>
      <c r="M6" s="1283"/>
      <c r="N6" s="1282" t="e">
        <f>N5/N4</f>
        <v>#DIV/0!</v>
      </c>
      <c r="O6" s="1283"/>
      <c r="P6" s="1282" t="e">
        <f>P5/P4</f>
        <v>#DIV/0!</v>
      </c>
      <c r="Q6" s="1389"/>
      <c r="R6" s="334"/>
      <c r="S6" s="1390" t="e">
        <f>S5/S4</f>
        <v>#DIV/0!</v>
      </c>
      <c r="T6" s="1283"/>
      <c r="U6" s="1282" t="e">
        <f>U5/U4</f>
        <v>#DIV/0!</v>
      </c>
      <c r="V6" s="1283"/>
      <c r="W6" s="1282" t="e">
        <f>W5/W4</f>
        <v>#DIV/0!</v>
      </c>
      <c r="X6" s="1389"/>
    </row>
    <row r="7" spans="1:24" ht="13.5" thickBot="1" x14ac:dyDescent="0.25">
      <c r="A7" s="445"/>
      <c r="B7" s="446" t="s">
        <v>34</v>
      </c>
      <c r="C7" s="447" t="s">
        <v>84</v>
      </c>
      <c r="D7" s="446" t="s">
        <v>34</v>
      </c>
      <c r="E7" s="447" t="s">
        <v>84</v>
      </c>
      <c r="F7" s="446" t="s">
        <v>34</v>
      </c>
      <c r="G7" s="447" t="s">
        <v>84</v>
      </c>
      <c r="H7" s="446" t="s">
        <v>34</v>
      </c>
      <c r="I7" s="447" t="s">
        <v>84</v>
      </c>
      <c r="J7" s="446" t="s">
        <v>34</v>
      </c>
      <c r="K7" s="447" t="s">
        <v>84</v>
      </c>
      <c r="L7" s="446" t="s">
        <v>34</v>
      </c>
      <c r="M7" s="447" t="s">
        <v>84</v>
      </c>
      <c r="N7" s="446" t="s">
        <v>34</v>
      </c>
      <c r="O7" s="447" t="s">
        <v>84</v>
      </c>
      <c r="P7" s="448" t="s">
        <v>34</v>
      </c>
      <c r="Q7" s="449" t="s">
        <v>84</v>
      </c>
      <c r="R7" s="334"/>
      <c r="S7" s="451" t="s">
        <v>34</v>
      </c>
      <c r="T7" s="447" t="s">
        <v>84</v>
      </c>
      <c r="U7" s="446" t="s">
        <v>34</v>
      </c>
      <c r="V7" s="447" t="s">
        <v>84</v>
      </c>
      <c r="W7" s="446" t="s">
        <v>34</v>
      </c>
      <c r="X7" s="452" t="s">
        <v>84</v>
      </c>
    </row>
    <row r="8" spans="1:24" x14ac:dyDescent="0.2">
      <c r="A8" s="372" t="s">
        <v>76</v>
      </c>
      <c r="B8" s="456">
        <f>'college 2'!R8</f>
        <v>0</v>
      </c>
      <c r="C8" s="457">
        <f>'college 2'!S8</f>
        <v>0</v>
      </c>
      <c r="D8" s="456">
        <f>'college 1'!X8</f>
        <v>0</v>
      </c>
      <c r="E8" s="457">
        <f>'college 1'!Y8</f>
        <v>0</v>
      </c>
      <c r="F8" s="456">
        <f>'collège 3'!J8</f>
        <v>0</v>
      </c>
      <c r="G8" s="457">
        <f>'collège 3'!K8</f>
        <v>0</v>
      </c>
      <c r="H8" s="456">
        <f>'collège 4'!X8</f>
        <v>0</v>
      </c>
      <c r="I8" s="457">
        <f>'collège 4'!Y8</f>
        <v>0</v>
      </c>
      <c r="J8" s="456">
        <f>'collège 5'!N8</f>
        <v>0</v>
      </c>
      <c r="K8" s="457">
        <f>'collège 5'!O8</f>
        <v>0</v>
      </c>
      <c r="L8" s="456">
        <f>'collège 6'!H8</f>
        <v>0</v>
      </c>
      <c r="M8" s="457">
        <f>'collège 6'!I8</f>
        <v>0</v>
      </c>
      <c r="N8" s="456">
        <f>'collège 7'!R8</f>
        <v>0</v>
      </c>
      <c r="O8" s="457">
        <f>'collège 7'!S8</f>
        <v>0</v>
      </c>
      <c r="P8" s="458">
        <f>SUM(B8,D8,F8,H8,J8,L8,N8,W8,U8,S8)</f>
        <v>0</v>
      </c>
      <c r="Q8" s="459">
        <f>SUM(C8,E8,G8,I8,K8,M8,O8,X8,V8,T8)</f>
        <v>0</v>
      </c>
      <c r="R8" s="460"/>
      <c r="S8" s="461">
        <f>'SERVIVES MUTUALISES FORM 1'!H8</f>
        <v>0</v>
      </c>
      <c r="T8" s="457">
        <f>'SERVIVES MUTUALISES FORM 1'!I8</f>
        <v>0</v>
      </c>
      <c r="U8" s="456">
        <f>'SERVICES MUTUALISES FORM 2'!D8</f>
        <v>0</v>
      </c>
      <c r="V8" s="457">
        <f>'SERVICES MUTUALISES FORM 2'!E8</f>
        <v>0</v>
      </c>
      <c r="W8" s="456">
        <f>'SERVICES MUTUALISES FORM 3'!D8</f>
        <v>0</v>
      </c>
      <c r="X8" s="462">
        <f>'SERVICES MUTUALISES FORM 3'!E8</f>
        <v>0</v>
      </c>
    </row>
    <row r="9" spans="1:24" x14ac:dyDescent="0.2">
      <c r="A9" s="336" t="s">
        <v>75</v>
      </c>
      <c r="B9" s="463">
        <f>'college 2'!R9</f>
        <v>0</v>
      </c>
      <c r="C9" s="464">
        <f>'college 2'!S9</f>
        <v>0</v>
      </c>
      <c r="D9" s="463">
        <f>'college 1'!X9</f>
        <v>0</v>
      </c>
      <c r="E9" s="464">
        <f>'college 1'!Y9</f>
        <v>0</v>
      </c>
      <c r="F9" s="463">
        <f>'collège 3'!J9</f>
        <v>0</v>
      </c>
      <c r="G9" s="464">
        <f>'collège 3'!K9</f>
        <v>0</v>
      </c>
      <c r="H9" s="463">
        <f>'collège 4'!X9</f>
        <v>0</v>
      </c>
      <c r="I9" s="464">
        <f>'collège 4'!Y9</f>
        <v>0</v>
      </c>
      <c r="J9" s="463">
        <f>'collège 5'!N9</f>
        <v>0</v>
      </c>
      <c r="K9" s="464">
        <f>'collège 5'!O9</f>
        <v>0</v>
      </c>
      <c r="L9" s="463">
        <f>'collège 6'!H9</f>
        <v>0</v>
      </c>
      <c r="M9" s="464">
        <f>'collège 6'!I9</f>
        <v>0</v>
      </c>
      <c r="N9" s="463">
        <f>'collège 7'!R9</f>
        <v>0</v>
      </c>
      <c r="O9" s="464">
        <f>'collège 7'!S9</f>
        <v>0</v>
      </c>
      <c r="P9" s="465">
        <f t="shared" ref="P9:P19" si="0">SUM(B9,D9,F9,H9,J9,L9,N9,W9,U9,S9)</f>
        <v>0</v>
      </c>
      <c r="Q9" s="466">
        <f t="shared" ref="Q9:Q19" si="1">SUM(C9,E9,G9,I9,K9,M9,O9,X9,V9,T9)</f>
        <v>0</v>
      </c>
      <c r="R9" s="460"/>
      <c r="S9" s="467">
        <f>'SERVIVES MUTUALISES FORM 1'!H9</f>
        <v>0</v>
      </c>
      <c r="T9" s="464">
        <f>'SERVIVES MUTUALISES FORM 1'!I9</f>
        <v>0</v>
      </c>
      <c r="U9" s="463">
        <f>'SERVICES MUTUALISES FORM 2'!D9</f>
        <v>0</v>
      </c>
      <c r="V9" s="464">
        <f>'SERVICES MUTUALISES FORM 2'!E9</f>
        <v>0</v>
      </c>
      <c r="W9" s="463">
        <f>'SERVICES MUTUALISES FORM 3'!D9</f>
        <v>0</v>
      </c>
      <c r="X9" s="468">
        <f>'SERVICES MUTUALISES FORM 3'!E9</f>
        <v>0</v>
      </c>
    </row>
    <row r="10" spans="1:24" x14ac:dyDescent="0.2">
      <c r="A10" s="336" t="s">
        <v>77</v>
      </c>
      <c r="B10" s="463">
        <f>'college 2'!R10</f>
        <v>0</v>
      </c>
      <c r="C10" s="464">
        <f>'college 2'!S10</f>
        <v>0</v>
      </c>
      <c r="D10" s="463">
        <f>'college 1'!X10</f>
        <v>0</v>
      </c>
      <c r="E10" s="464">
        <f>'college 1'!Y10</f>
        <v>0</v>
      </c>
      <c r="F10" s="463">
        <f>'collège 3'!J10</f>
        <v>0</v>
      </c>
      <c r="G10" s="464">
        <f>'collège 3'!K10</f>
        <v>0</v>
      </c>
      <c r="H10" s="463">
        <f>'collège 4'!X10</f>
        <v>0</v>
      </c>
      <c r="I10" s="464">
        <f>'collège 4'!Y10</f>
        <v>0</v>
      </c>
      <c r="J10" s="463">
        <f>'collège 5'!N10</f>
        <v>0</v>
      </c>
      <c r="K10" s="464">
        <f>'collège 5'!O10</f>
        <v>0</v>
      </c>
      <c r="L10" s="463">
        <f>'collège 6'!H10</f>
        <v>0</v>
      </c>
      <c r="M10" s="464">
        <f>'collège 6'!I10</f>
        <v>0</v>
      </c>
      <c r="N10" s="463">
        <f>'collège 7'!R10</f>
        <v>0</v>
      </c>
      <c r="O10" s="464">
        <f>'collège 7'!S10</f>
        <v>0</v>
      </c>
      <c r="P10" s="465">
        <f t="shared" si="0"/>
        <v>0</v>
      </c>
      <c r="Q10" s="466">
        <f t="shared" si="1"/>
        <v>0</v>
      </c>
      <c r="R10" s="460"/>
      <c r="S10" s="467">
        <f>'SERVIVES MUTUALISES FORM 1'!H10</f>
        <v>0</v>
      </c>
      <c r="T10" s="464">
        <f>'SERVIVES MUTUALISES FORM 1'!I10</f>
        <v>0</v>
      </c>
      <c r="U10" s="463">
        <f>'SERVICES MUTUALISES FORM 2'!D10</f>
        <v>0</v>
      </c>
      <c r="V10" s="464">
        <f>'SERVICES MUTUALISES FORM 2'!E10</f>
        <v>0</v>
      </c>
      <c r="W10" s="463">
        <f>'SERVICES MUTUALISES FORM 3'!D10</f>
        <v>0</v>
      </c>
      <c r="X10" s="468">
        <f>'SERVICES MUTUALISES FORM 3'!E10</f>
        <v>0</v>
      </c>
    </row>
    <row r="11" spans="1:24" x14ac:dyDescent="0.2">
      <c r="A11" s="336" t="s">
        <v>78</v>
      </c>
      <c r="B11" s="463">
        <f>'college 2'!R11</f>
        <v>0</v>
      </c>
      <c r="C11" s="464">
        <f>'college 2'!S11</f>
        <v>0</v>
      </c>
      <c r="D11" s="463">
        <f>'college 1'!X11</f>
        <v>0</v>
      </c>
      <c r="E11" s="464">
        <f>'college 1'!Y11</f>
        <v>0</v>
      </c>
      <c r="F11" s="463">
        <f>'collège 3'!J11</f>
        <v>0</v>
      </c>
      <c r="G11" s="464">
        <f>'collège 3'!K11</f>
        <v>0</v>
      </c>
      <c r="H11" s="463">
        <f>'collège 4'!X11</f>
        <v>0</v>
      </c>
      <c r="I11" s="464">
        <f>'collège 4'!Y11</f>
        <v>0</v>
      </c>
      <c r="J11" s="463">
        <f>'collège 5'!N11</f>
        <v>0</v>
      </c>
      <c r="K11" s="464">
        <f>'collège 5'!O11</f>
        <v>0</v>
      </c>
      <c r="L11" s="463">
        <f>'collège 6'!H11</f>
        <v>0</v>
      </c>
      <c r="M11" s="464">
        <f>'collège 6'!I11</f>
        <v>0</v>
      </c>
      <c r="N11" s="463">
        <f>'collège 7'!R11</f>
        <v>0</v>
      </c>
      <c r="O11" s="464">
        <f>'collège 7'!S11</f>
        <v>0</v>
      </c>
      <c r="P11" s="465">
        <f t="shared" si="0"/>
        <v>0</v>
      </c>
      <c r="Q11" s="466">
        <f t="shared" si="1"/>
        <v>0</v>
      </c>
      <c r="R11" s="460"/>
      <c r="S11" s="467">
        <f>'SERVIVES MUTUALISES FORM 1'!H11</f>
        <v>0</v>
      </c>
      <c r="T11" s="464">
        <f>'SERVIVES MUTUALISES FORM 1'!I11</f>
        <v>0</v>
      </c>
      <c r="U11" s="463">
        <f>'SERVICES MUTUALISES FORM 2'!D11</f>
        <v>0</v>
      </c>
      <c r="V11" s="464">
        <f>'SERVICES MUTUALISES FORM 2'!E11</f>
        <v>0</v>
      </c>
      <c r="W11" s="463">
        <f>'SERVICES MUTUALISES FORM 3'!D11</f>
        <v>0</v>
      </c>
      <c r="X11" s="468">
        <f>'SERVICES MUTUALISES FORM 3'!E11</f>
        <v>0</v>
      </c>
    </row>
    <row r="12" spans="1:24" x14ac:dyDescent="0.2">
      <c r="A12" s="336" t="s">
        <v>79</v>
      </c>
      <c r="B12" s="463">
        <f>'college 2'!R12</f>
        <v>0</v>
      </c>
      <c r="C12" s="464">
        <f>'college 2'!S12</f>
        <v>0</v>
      </c>
      <c r="D12" s="463">
        <f>'college 1'!X12</f>
        <v>0</v>
      </c>
      <c r="E12" s="464">
        <f>'college 1'!Y12</f>
        <v>0</v>
      </c>
      <c r="F12" s="463">
        <f>'collège 3'!J12</f>
        <v>0</v>
      </c>
      <c r="G12" s="464">
        <f>'collège 3'!K12</f>
        <v>0</v>
      </c>
      <c r="H12" s="463">
        <f>'collège 4'!X12</f>
        <v>0</v>
      </c>
      <c r="I12" s="464">
        <f>'collège 4'!Y12</f>
        <v>0</v>
      </c>
      <c r="J12" s="463">
        <f>'collège 5'!N12</f>
        <v>0</v>
      </c>
      <c r="K12" s="464">
        <f>'collège 5'!O12</f>
        <v>0</v>
      </c>
      <c r="L12" s="463">
        <f>'collège 6'!H12</f>
        <v>0</v>
      </c>
      <c r="M12" s="464">
        <f>'collège 6'!I12</f>
        <v>0</v>
      </c>
      <c r="N12" s="463">
        <f>'collège 7'!R12</f>
        <v>0</v>
      </c>
      <c r="O12" s="464">
        <f>'collège 7'!S12</f>
        <v>0</v>
      </c>
      <c r="P12" s="465">
        <f t="shared" si="0"/>
        <v>0</v>
      </c>
      <c r="Q12" s="466">
        <f t="shared" si="1"/>
        <v>0</v>
      </c>
      <c r="R12" s="460"/>
      <c r="S12" s="467">
        <f>'SERVIVES MUTUALISES FORM 1'!H12</f>
        <v>0</v>
      </c>
      <c r="T12" s="464">
        <f>'SERVIVES MUTUALISES FORM 1'!I12</f>
        <v>0</v>
      </c>
      <c r="U12" s="463">
        <f>'SERVICES MUTUALISES FORM 2'!D12</f>
        <v>0</v>
      </c>
      <c r="V12" s="464">
        <f>'SERVICES MUTUALISES FORM 2'!E12</f>
        <v>0</v>
      </c>
      <c r="W12" s="463">
        <f>'SERVICES MUTUALISES FORM 3'!D12</f>
        <v>0</v>
      </c>
      <c r="X12" s="468">
        <f>'SERVICES MUTUALISES FORM 3'!E12</f>
        <v>0</v>
      </c>
    </row>
    <row r="13" spans="1:24" x14ac:dyDescent="0.2">
      <c r="A13" s="370" t="s">
        <v>116</v>
      </c>
      <c r="B13" s="463">
        <f>'college 2'!R13</f>
        <v>0</v>
      </c>
      <c r="C13" s="464">
        <f>'college 2'!S13</f>
        <v>0</v>
      </c>
      <c r="D13" s="463">
        <f>'college 1'!X13</f>
        <v>0</v>
      </c>
      <c r="E13" s="464">
        <f>'college 1'!Y13</f>
        <v>0</v>
      </c>
      <c r="F13" s="463">
        <f>'collège 3'!J13</f>
        <v>0</v>
      </c>
      <c r="G13" s="464">
        <f>'collège 3'!K13</f>
        <v>0</v>
      </c>
      <c r="H13" s="463">
        <f>'collège 4'!X13</f>
        <v>0</v>
      </c>
      <c r="I13" s="464">
        <f>'collège 4'!Y13</f>
        <v>0</v>
      </c>
      <c r="J13" s="463">
        <f>'collège 5'!N13</f>
        <v>0</v>
      </c>
      <c r="K13" s="464">
        <f>'collège 5'!O13</f>
        <v>0</v>
      </c>
      <c r="L13" s="463">
        <f>'collège 6'!H13</f>
        <v>0</v>
      </c>
      <c r="M13" s="464">
        <f>'collège 6'!I13</f>
        <v>0</v>
      </c>
      <c r="N13" s="463">
        <f>'collège 7'!R13</f>
        <v>0</v>
      </c>
      <c r="O13" s="464">
        <f>'collège 7'!S13</f>
        <v>0</v>
      </c>
      <c r="P13" s="465">
        <f t="shared" si="0"/>
        <v>0</v>
      </c>
      <c r="Q13" s="466">
        <f t="shared" si="1"/>
        <v>0</v>
      </c>
      <c r="R13" s="460"/>
      <c r="S13" s="467">
        <f>'SERVIVES MUTUALISES FORM 1'!H13</f>
        <v>0</v>
      </c>
      <c r="T13" s="464">
        <f>'SERVIVES MUTUALISES FORM 1'!I13</f>
        <v>0</v>
      </c>
      <c r="U13" s="463">
        <f>'SERVICES MUTUALISES FORM 2'!D13</f>
        <v>0</v>
      </c>
      <c r="V13" s="464">
        <f>'SERVICES MUTUALISES FORM 2'!E13</f>
        <v>0</v>
      </c>
      <c r="W13" s="463">
        <f>'SERVICES MUTUALISES FORM 3'!D13</f>
        <v>0</v>
      </c>
      <c r="X13" s="468">
        <f>'SERVICES MUTUALISES FORM 3'!E13</f>
        <v>0</v>
      </c>
    </row>
    <row r="14" spans="1:24" x14ac:dyDescent="0.2">
      <c r="A14" s="336" t="s">
        <v>74</v>
      </c>
      <c r="B14" s="463">
        <f>'college 2'!R14</f>
        <v>0</v>
      </c>
      <c r="C14" s="464">
        <f>'college 2'!S14</f>
        <v>0</v>
      </c>
      <c r="D14" s="463">
        <f>'college 1'!X14</f>
        <v>0</v>
      </c>
      <c r="E14" s="464">
        <f>'college 1'!Y14</f>
        <v>0</v>
      </c>
      <c r="F14" s="463">
        <f>'collège 3'!J14</f>
        <v>0</v>
      </c>
      <c r="G14" s="464">
        <f>'collège 3'!K14</f>
        <v>0</v>
      </c>
      <c r="H14" s="463">
        <f>'collège 4'!X14</f>
        <v>0</v>
      </c>
      <c r="I14" s="464">
        <f>'collège 4'!Y14</f>
        <v>0</v>
      </c>
      <c r="J14" s="463">
        <f>'collège 5'!N14</f>
        <v>0</v>
      </c>
      <c r="K14" s="464">
        <f>'collège 5'!O14</f>
        <v>0</v>
      </c>
      <c r="L14" s="463">
        <f>'collège 6'!H14</f>
        <v>0</v>
      </c>
      <c r="M14" s="464">
        <f>'collège 6'!I14</f>
        <v>0</v>
      </c>
      <c r="N14" s="463">
        <f>'collège 7'!R14</f>
        <v>0</v>
      </c>
      <c r="O14" s="464">
        <f>'collège 7'!S14</f>
        <v>0</v>
      </c>
      <c r="P14" s="465">
        <f t="shared" si="0"/>
        <v>0</v>
      </c>
      <c r="Q14" s="466">
        <f t="shared" si="1"/>
        <v>0</v>
      </c>
      <c r="R14" s="460"/>
      <c r="S14" s="467">
        <f>'SERVIVES MUTUALISES FORM 1'!H14</f>
        <v>0</v>
      </c>
      <c r="T14" s="464">
        <f>'SERVIVES MUTUALISES FORM 1'!I14</f>
        <v>0</v>
      </c>
      <c r="U14" s="463">
        <f>'SERVICES MUTUALISES FORM 2'!D14</f>
        <v>0</v>
      </c>
      <c r="V14" s="464">
        <f>'SERVICES MUTUALISES FORM 2'!E14</f>
        <v>0</v>
      </c>
      <c r="W14" s="463">
        <f>'SERVICES MUTUALISES FORM 3'!D14</f>
        <v>0</v>
      </c>
      <c r="X14" s="468">
        <f>'SERVICES MUTUALISES FORM 3'!E14</f>
        <v>0</v>
      </c>
    </row>
    <row r="15" spans="1:24" x14ac:dyDescent="0.2">
      <c r="A15" s="336" t="s">
        <v>82</v>
      </c>
      <c r="B15" s="463">
        <f>'college 2'!R15</f>
        <v>0</v>
      </c>
      <c r="C15" s="464">
        <f>'college 2'!S15</f>
        <v>0</v>
      </c>
      <c r="D15" s="463">
        <f>'college 1'!X15</f>
        <v>0</v>
      </c>
      <c r="E15" s="464">
        <f>'college 1'!Y15</f>
        <v>0</v>
      </c>
      <c r="F15" s="463">
        <f>'collège 3'!J15</f>
        <v>0</v>
      </c>
      <c r="G15" s="464">
        <f>'collège 3'!K15</f>
        <v>0</v>
      </c>
      <c r="H15" s="463">
        <f>'collège 4'!X15</f>
        <v>0</v>
      </c>
      <c r="I15" s="464">
        <f>'collège 4'!Y15</f>
        <v>0</v>
      </c>
      <c r="J15" s="463">
        <f>'collège 5'!N15</f>
        <v>0</v>
      </c>
      <c r="K15" s="464">
        <f>'collège 5'!O15</f>
        <v>0</v>
      </c>
      <c r="L15" s="463">
        <f>'collège 6'!H15</f>
        <v>0</v>
      </c>
      <c r="M15" s="464">
        <f>'collège 6'!I15</f>
        <v>0</v>
      </c>
      <c r="N15" s="463">
        <f>'collège 7'!R15</f>
        <v>0</v>
      </c>
      <c r="O15" s="464">
        <f>'collège 7'!S15</f>
        <v>0</v>
      </c>
      <c r="P15" s="465">
        <f t="shared" si="0"/>
        <v>0</v>
      </c>
      <c r="Q15" s="466">
        <f t="shared" si="1"/>
        <v>0</v>
      </c>
      <c r="R15" s="460"/>
      <c r="S15" s="467">
        <f>'SERVIVES MUTUALISES FORM 1'!H15</f>
        <v>0</v>
      </c>
      <c r="T15" s="464">
        <f>'SERVIVES MUTUALISES FORM 1'!I15</f>
        <v>0</v>
      </c>
      <c r="U15" s="463">
        <f>'SERVICES MUTUALISES FORM 2'!D15</f>
        <v>0</v>
      </c>
      <c r="V15" s="464">
        <f>'SERVICES MUTUALISES FORM 2'!E15</f>
        <v>0</v>
      </c>
      <c r="W15" s="463">
        <f>'SERVICES MUTUALISES FORM 3'!D15</f>
        <v>0</v>
      </c>
      <c r="X15" s="468">
        <f>'SERVICES MUTUALISES FORM 3'!E15</f>
        <v>0</v>
      </c>
    </row>
    <row r="16" spans="1:24" x14ac:dyDescent="0.2">
      <c r="A16" s="336" t="s">
        <v>80</v>
      </c>
      <c r="B16" s="463">
        <f>'college 2'!R16</f>
        <v>0</v>
      </c>
      <c r="C16" s="464">
        <f>'college 2'!S16</f>
        <v>0</v>
      </c>
      <c r="D16" s="463">
        <f>'college 1'!X16</f>
        <v>0</v>
      </c>
      <c r="E16" s="464">
        <f>'college 1'!Y16</f>
        <v>0</v>
      </c>
      <c r="F16" s="463">
        <f>'collège 3'!J16</f>
        <v>0</v>
      </c>
      <c r="G16" s="464">
        <f>'collège 3'!K16</f>
        <v>0</v>
      </c>
      <c r="H16" s="463">
        <f>'collège 4'!X16</f>
        <v>0</v>
      </c>
      <c r="I16" s="464">
        <f>'collège 4'!Y16</f>
        <v>0</v>
      </c>
      <c r="J16" s="463">
        <f>'collège 5'!N16</f>
        <v>0</v>
      </c>
      <c r="K16" s="464">
        <f>'collège 5'!O16</f>
        <v>0</v>
      </c>
      <c r="L16" s="463">
        <f>'collège 6'!H16</f>
        <v>0</v>
      </c>
      <c r="M16" s="464">
        <f>'collège 6'!I16</f>
        <v>0</v>
      </c>
      <c r="N16" s="463">
        <f>'collège 7'!R16</f>
        <v>0</v>
      </c>
      <c r="O16" s="464">
        <f>'collège 7'!S16</f>
        <v>0</v>
      </c>
      <c r="P16" s="465">
        <f t="shared" si="0"/>
        <v>0</v>
      </c>
      <c r="Q16" s="466">
        <f t="shared" si="1"/>
        <v>0</v>
      </c>
      <c r="R16" s="460"/>
      <c r="S16" s="467">
        <f>'SERVIVES MUTUALISES FORM 1'!H16</f>
        <v>0</v>
      </c>
      <c r="T16" s="464">
        <f>'SERVIVES MUTUALISES FORM 1'!I16</f>
        <v>0</v>
      </c>
      <c r="U16" s="463">
        <f>'SERVICES MUTUALISES FORM 2'!D16</f>
        <v>0</v>
      </c>
      <c r="V16" s="464">
        <f>'SERVICES MUTUALISES FORM 2'!E16</f>
        <v>0</v>
      </c>
      <c r="W16" s="463">
        <f>'SERVICES MUTUALISES FORM 3'!D16</f>
        <v>0</v>
      </c>
      <c r="X16" s="468">
        <f>'SERVICES MUTUALISES FORM 3'!E16</f>
        <v>0</v>
      </c>
    </row>
    <row r="17" spans="1:24" x14ac:dyDescent="0.2">
      <c r="A17" s="336" t="s">
        <v>81</v>
      </c>
      <c r="B17" s="463">
        <f>'college 2'!R17</f>
        <v>0</v>
      </c>
      <c r="C17" s="464">
        <f>'college 2'!S17</f>
        <v>0</v>
      </c>
      <c r="D17" s="463">
        <f>'college 1'!X17</f>
        <v>0</v>
      </c>
      <c r="E17" s="464">
        <f>'college 1'!Y17</f>
        <v>0</v>
      </c>
      <c r="F17" s="463">
        <f>'collège 3'!J17</f>
        <v>0</v>
      </c>
      <c r="G17" s="464">
        <f>'collège 3'!K17</f>
        <v>0</v>
      </c>
      <c r="H17" s="463">
        <f>'collège 4'!X17</f>
        <v>0</v>
      </c>
      <c r="I17" s="464">
        <f>'collège 4'!Y17</f>
        <v>0</v>
      </c>
      <c r="J17" s="463">
        <f>'collège 5'!N17</f>
        <v>0</v>
      </c>
      <c r="K17" s="464">
        <f>'collège 5'!O17</f>
        <v>0</v>
      </c>
      <c r="L17" s="463">
        <f>'collège 6'!H17</f>
        <v>0</v>
      </c>
      <c r="M17" s="464">
        <f>'collège 6'!I17</f>
        <v>0</v>
      </c>
      <c r="N17" s="463">
        <f>'collège 7'!R17</f>
        <v>0</v>
      </c>
      <c r="O17" s="464">
        <f>'collège 7'!S17</f>
        <v>0</v>
      </c>
      <c r="P17" s="465">
        <f t="shared" si="0"/>
        <v>0</v>
      </c>
      <c r="Q17" s="466">
        <f t="shared" si="1"/>
        <v>0</v>
      </c>
      <c r="R17" s="460"/>
      <c r="S17" s="467">
        <f>'SERVIVES MUTUALISES FORM 1'!H17</f>
        <v>0</v>
      </c>
      <c r="T17" s="464">
        <f>'SERVIVES MUTUALISES FORM 1'!I17</f>
        <v>0</v>
      </c>
      <c r="U17" s="463">
        <f>'SERVICES MUTUALISES FORM 2'!D17</f>
        <v>0</v>
      </c>
      <c r="V17" s="464">
        <f>'SERVICES MUTUALISES FORM 2'!E17</f>
        <v>0</v>
      </c>
      <c r="W17" s="463">
        <f>'SERVICES MUTUALISES FORM 3'!D17</f>
        <v>0</v>
      </c>
      <c r="X17" s="468">
        <f>'SERVICES MUTUALISES FORM 3'!E17</f>
        <v>0</v>
      </c>
    </row>
    <row r="18" spans="1:24" x14ac:dyDescent="0.2">
      <c r="A18" s="336" t="s">
        <v>83</v>
      </c>
      <c r="B18" s="463">
        <f>'college 2'!R18</f>
        <v>0</v>
      </c>
      <c r="C18" s="464">
        <f>'college 2'!S18</f>
        <v>0</v>
      </c>
      <c r="D18" s="463">
        <f>'college 1'!X18</f>
        <v>0</v>
      </c>
      <c r="E18" s="464">
        <f>'college 1'!Y18</f>
        <v>0</v>
      </c>
      <c r="F18" s="463">
        <f>'collège 3'!J18</f>
        <v>0</v>
      </c>
      <c r="G18" s="464">
        <f>'collège 3'!K18</f>
        <v>0</v>
      </c>
      <c r="H18" s="463">
        <f>'collège 4'!X18</f>
        <v>0</v>
      </c>
      <c r="I18" s="464">
        <f>'collège 4'!Y18</f>
        <v>0</v>
      </c>
      <c r="J18" s="463">
        <f>'collège 5'!N18</f>
        <v>0</v>
      </c>
      <c r="K18" s="464">
        <f>'collège 5'!O18</f>
        <v>0</v>
      </c>
      <c r="L18" s="463">
        <f>'collège 6'!H18</f>
        <v>0</v>
      </c>
      <c r="M18" s="464">
        <f>'collège 6'!I18</f>
        <v>0</v>
      </c>
      <c r="N18" s="463">
        <f>'collège 7'!R18</f>
        <v>0</v>
      </c>
      <c r="O18" s="464">
        <f>'collège 7'!S18</f>
        <v>0</v>
      </c>
      <c r="P18" s="465">
        <f t="shared" si="0"/>
        <v>0</v>
      </c>
      <c r="Q18" s="466">
        <f t="shared" si="1"/>
        <v>0</v>
      </c>
      <c r="R18" s="460"/>
      <c r="S18" s="467">
        <f>'SERVIVES MUTUALISES FORM 1'!H18</f>
        <v>0</v>
      </c>
      <c r="T18" s="464">
        <f>'SERVIVES MUTUALISES FORM 1'!I18</f>
        <v>0</v>
      </c>
      <c r="U18" s="463">
        <f>'SERVICES MUTUALISES FORM 2'!D18</f>
        <v>0</v>
      </c>
      <c r="V18" s="464">
        <f>'SERVICES MUTUALISES FORM 2'!E18</f>
        <v>0</v>
      </c>
      <c r="W18" s="463">
        <f>'SERVICES MUTUALISES FORM 3'!D18</f>
        <v>0</v>
      </c>
      <c r="X18" s="468">
        <f>'SERVICES MUTUALISES FORM 3'!E18</f>
        <v>0</v>
      </c>
    </row>
    <row r="19" spans="1:24" ht="13.5" thickBot="1" x14ac:dyDescent="0.25">
      <c r="A19" s="335" t="s">
        <v>38</v>
      </c>
      <c r="B19" s="453">
        <f t="shared" ref="B19:O19" si="2">SUM(B8:B18)</f>
        <v>0</v>
      </c>
      <c r="C19" s="454">
        <f t="shared" si="2"/>
        <v>0</v>
      </c>
      <c r="D19" s="453">
        <f t="shared" si="2"/>
        <v>0</v>
      </c>
      <c r="E19" s="454">
        <f t="shared" si="2"/>
        <v>0</v>
      </c>
      <c r="F19" s="453">
        <f t="shared" si="2"/>
        <v>0</v>
      </c>
      <c r="G19" s="454">
        <f t="shared" si="2"/>
        <v>0</v>
      </c>
      <c r="H19" s="453">
        <f t="shared" si="2"/>
        <v>0</v>
      </c>
      <c r="I19" s="454">
        <f t="shared" si="2"/>
        <v>0</v>
      </c>
      <c r="J19" s="453">
        <f t="shared" si="2"/>
        <v>0</v>
      </c>
      <c r="K19" s="454">
        <f t="shared" si="2"/>
        <v>0</v>
      </c>
      <c r="L19" s="453">
        <f t="shared" si="2"/>
        <v>0</v>
      </c>
      <c r="M19" s="454">
        <f t="shared" si="2"/>
        <v>0</v>
      </c>
      <c r="N19" s="453">
        <f t="shared" si="2"/>
        <v>0</v>
      </c>
      <c r="O19" s="454">
        <f t="shared" si="2"/>
        <v>0</v>
      </c>
      <c r="P19" s="453">
        <f t="shared" si="0"/>
        <v>0</v>
      </c>
      <c r="Q19" s="455">
        <f t="shared" si="1"/>
        <v>0</v>
      </c>
      <c r="R19" s="460"/>
      <c r="S19" s="469">
        <f>'SERVIVES MUTUALISES FORM 1'!H19</f>
        <v>0</v>
      </c>
      <c r="T19" s="454">
        <f>'SERVIVES MUTUALISES FORM 1'!I19</f>
        <v>0</v>
      </c>
      <c r="U19" s="453">
        <f>'SERVICES MUTUALISES FORM 2'!D19</f>
        <v>0</v>
      </c>
      <c r="V19" s="454">
        <f>'SERVICES MUTUALISES FORM 2'!E19</f>
        <v>0</v>
      </c>
      <c r="W19" s="453">
        <f>'SERVICES MUTUALISES FORM 3'!D19</f>
        <v>0</v>
      </c>
      <c r="X19" s="455">
        <f>'SERVICES MUTUALISES FORM 3'!E19</f>
        <v>0</v>
      </c>
    </row>
    <row r="20" spans="1:24" ht="13.5" thickBot="1" x14ac:dyDescent="0.25">
      <c r="A20" s="369"/>
      <c r="B20" s="356"/>
      <c r="C20" s="356"/>
      <c r="D20" s="356"/>
      <c r="E20" s="356"/>
      <c r="F20" s="356"/>
      <c r="G20" s="356"/>
      <c r="H20" s="356"/>
      <c r="I20" s="356"/>
      <c r="J20" s="356"/>
      <c r="K20" s="356"/>
      <c r="L20" s="356"/>
      <c r="M20" s="356"/>
      <c r="N20" s="356"/>
      <c r="O20" s="356"/>
      <c r="P20" s="356"/>
      <c r="Q20" s="356"/>
      <c r="R20" s="334"/>
      <c r="S20" s="356"/>
      <c r="T20" s="356"/>
      <c r="U20" s="356"/>
      <c r="V20" s="356"/>
      <c r="W20" s="356"/>
      <c r="X20" s="356"/>
    </row>
    <row r="21" spans="1:24" x14ac:dyDescent="0.2">
      <c r="A21" s="450" t="s">
        <v>123</v>
      </c>
      <c r="B21" s="1284">
        <f>'college 2'!R21</f>
        <v>0</v>
      </c>
      <c r="C21" s="1285"/>
      <c r="D21" s="1284">
        <f>'college 1'!X21</f>
        <v>0</v>
      </c>
      <c r="E21" s="1285"/>
      <c r="F21" s="1284">
        <f>'collège 3'!J21</f>
        <v>0</v>
      </c>
      <c r="G21" s="1285"/>
      <c r="H21" s="1284">
        <f>'collège 4'!X21</f>
        <v>0</v>
      </c>
      <c r="I21" s="1285"/>
      <c r="J21" s="1284">
        <f>'collège 5'!N21</f>
        <v>0</v>
      </c>
      <c r="K21" s="1285"/>
      <c r="L21" s="1284">
        <f>'collège 6'!H21</f>
        <v>0</v>
      </c>
      <c r="M21" s="1285"/>
      <c r="N21" s="1284">
        <f>'collège 7'!R21</f>
        <v>0</v>
      </c>
      <c r="O21" s="1285"/>
      <c r="P21" s="1373">
        <f t="shared" ref="P21:P28" si="3">SUM(B21:O21,S21:X21)</f>
        <v>0</v>
      </c>
      <c r="Q21" s="1374"/>
      <c r="R21" s="460"/>
      <c r="S21" s="1387">
        <f>'SERVIVES MUTUALISES FORM 1'!H21</f>
        <v>0</v>
      </c>
      <c r="T21" s="1285"/>
      <c r="U21" s="1284">
        <f>'SERVICES MUTUALISES FORM 2'!D21</f>
        <v>0</v>
      </c>
      <c r="V21" s="1285"/>
      <c r="W21" s="1284">
        <f>'SERVICES MUTUALISES FORM 3'!D21</f>
        <v>0</v>
      </c>
      <c r="X21" s="1404"/>
    </row>
    <row r="22" spans="1:24" x14ac:dyDescent="0.2">
      <c r="A22" s="370" t="s">
        <v>125</v>
      </c>
      <c r="B22" s="1272">
        <f>'college 2'!R22</f>
        <v>0</v>
      </c>
      <c r="C22" s="1273"/>
      <c r="D22" s="1272">
        <f>'college 1'!X22</f>
        <v>0</v>
      </c>
      <c r="E22" s="1273"/>
      <c r="F22" s="1272">
        <f>'collège 3'!J22</f>
        <v>0</v>
      </c>
      <c r="G22" s="1273"/>
      <c r="H22" s="1272">
        <f>'collège 4'!X21</f>
        <v>0</v>
      </c>
      <c r="I22" s="1273"/>
      <c r="J22" s="1272">
        <f>'collège 5'!N22</f>
        <v>0</v>
      </c>
      <c r="K22" s="1273"/>
      <c r="L22" s="1272">
        <f>'collège 6'!H22</f>
        <v>0</v>
      </c>
      <c r="M22" s="1273"/>
      <c r="N22" s="1272">
        <f>'collège 7'!R22</f>
        <v>0</v>
      </c>
      <c r="O22" s="1273"/>
      <c r="P22" s="1351">
        <f t="shared" si="3"/>
        <v>0</v>
      </c>
      <c r="Q22" s="1352"/>
      <c r="R22" s="460"/>
      <c r="S22" s="1378">
        <f>'SERVIVES MUTUALISES FORM 1'!H22</f>
        <v>0</v>
      </c>
      <c r="T22" s="1273"/>
      <c r="U22" s="1272">
        <f>'SERVICES MUTUALISES FORM 2'!D22</f>
        <v>0</v>
      </c>
      <c r="V22" s="1273"/>
      <c r="W22" s="1272">
        <f>'SERVICES MUTUALISES FORM 3'!D22</f>
        <v>0</v>
      </c>
      <c r="X22" s="1372"/>
    </row>
    <row r="23" spans="1:24" ht="25.5" x14ac:dyDescent="0.2">
      <c r="A23" s="370" t="s">
        <v>113</v>
      </c>
      <c r="B23" s="1272">
        <f>'college 2'!R23</f>
        <v>0</v>
      </c>
      <c r="C23" s="1273"/>
      <c r="D23" s="1272">
        <f>'college 1'!X23</f>
        <v>0</v>
      </c>
      <c r="E23" s="1273"/>
      <c r="F23" s="1272">
        <f>'collège 3'!J23</f>
        <v>0</v>
      </c>
      <c r="G23" s="1273"/>
      <c r="H23" s="1272">
        <f>'collège 4'!X23</f>
        <v>0</v>
      </c>
      <c r="I23" s="1273"/>
      <c r="J23" s="1272">
        <f>'collège 5'!N23</f>
        <v>0</v>
      </c>
      <c r="K23" s="1273"/>
      <c r="L23" s="1272">
        <f>'collège 6'!H23</f>
        <v>0</v>
      </c>
      <c r="M23" s="1273"/>
      <c r="N23" s="1272">
        <f>'collège 7'!R23</f>
        <v>0</v>
      </c>
      <c r="O23" s="1273"/>
      <c r="P23" s="1351">
        <f t="shared" si="3"/>
        <v>0</v>
      </c>
      <c r="Q23" s="1352"/>
      <c r="R23" s="460"/>
      <c r="S23" s="1378">
        <f>'SERVIVES MUTUALISES FORM 1'!H23</f>
        <v>0</v>
      </c>
      <c r="T23" s="1273"/>
      <c r="U23" s="1272">
        <f>'SERVICES MUTUALISES FORM 2'!D23</f>
        <v>0</v>
      </c>
      <c r="V23" s="1273"/>
      <c r="W23" s="1272">
        <f>'SERVICES MUTUALISES FORM 3'!D23</f>
        <v>0</v>
      </c>
      <c r="X23" s="1372"/>
    </row>
    <row r="24" spans="1:24" ht="25.5" x14ac:dyDescent="0.2">
      <c r="A24" s="370" t="s">
        <v>114</v>
      </c>
      <c r="B24" s="1272">
        <f>'college 2'!R24</f>
        <v>0</v>
      </c>
      <c r="C24" s="1273"/>
      <c r="D24" s="1272">
        <f>'college 1'!X24</f>
        <v>0</v>
      </c>
      <c r="E24" s="1273"/>
      <c r="F24" s="1272">
        <f>'collège 3'!J24</f>
        <v>0</v>
      </c>
      <c r="G24" s="1273"/>
      <c r="H24" s="1272">
        <f>'collège 4'!X24</f>
        <v>0</v>
      </c>
      <c r="I24" s="1273"/>
      <c r="J24" s="1272">
        <f>'collège 5'!N24</f>
        <v>0</v>
      </c>
      <c r="K24" s="1273"/>
      <c r="L24" s="1272">
        <f>'collège 6'!H24</f>
        <v>0</v>
      </c>
      <c r="M24" s="1273"/>
      <c r="N24" s="1272">
        <f>'collège 7'!R24</f>
        <v>0</v>
      </c>
      <c r="O24" s="1273"/>
      <c r="P24" s="1351">
        <f t="shared" si="3"/>
        <v>0</v>
      </c>
      <c r="Q24" s="1352"/>
      <c r="R24" s="460"/>
      <c r="S24" s="1378">
        <f>'SERVIVES MUTUALISES FORM 1'!H24</f>
        <v>0</v>
      </c>
      <c r="T24" s="1273"/>
      <c r="U24" s="1272">
        <f>'SERVICES MUTUALISES FORM 2'!D24</f>
        <v>0</v>
      </c>
      <c r="V24" s="1273"/>
      <c r="W24" s="1272">
        <f>'SERVICES MUTUALISES FORM 3'!D24</f>
        <v>0</v>
      </c>
      <c r="X24" s="1372"/>
    </row>
    <row r="25" spans="1:24" ht="25.5" x14ac:dyDescent="0.2">
      <c r="A25" s="370" t="s">
        <v>115</v>
      </c>
      <c r="B25" s="1272">
        <f>'college 2'!R25</f>
        <v>0</v>
      </c>
      <c r="C25" s="1273"/>
      <c r="D25" s="1272">
        <f>'college 1'!X25</f>
        <v>0</v>
      </c>
      <c r="E25" s="1273"/>
      <c r="F25" s="1272">
        <f>'collège 3'!J25</f>
        <v>0</v>
      </c>
      <c r="G25" s="1273"/>
      <c r="H25" s="1272">
        <f>'collège 4'!X25</f>
        <v>0</v>
      </c>
      <c r="I25" s="1273"/>
      <c r="J25" s="1272">
        <f>'collège 5'!N25</f>
        <v>0</v>
      </c>
      <c r="K25" s="1273"/>
      <c r="L25" s="1272">
        <f>'collège 6'!H25</f>
        <v>0</v>
      </c>
      <c r="M25" s="1273"/>
      <c r="N25" s="1272">
        <f>'collège 7'!R25</f>
        <v>0</v>
      </c>
      <c r="O25" s="1273"/>
      <c r="P25" s="1351">
        <f t="shared" si="3"/>
        <v>0</v>
      </c>
      <c r="Q25" s="1352"/>
      <c r="R25" s="460"/>
      <c r="S25" s="1378">
        <f>'SERVIVES MUTUALISES FORM 1'!H25</f>
        <v>0</v>
      </c>
      <c r="T25" s="1273"/>
      <c r="U25" s="1272">
        <f>'SERVICES MUTUALISES FORM 2'!D25</f>
        <v>0</v>
      </c>
      <c r="V25" s="1273"/>
      <c r="W25" s="1272">
        <f>'SERVICES MUTUALISES FORM 3'!D25</f>
        <v>0</v>
      </c>
      <c r="X25" s="1372"/>
    </row>
    <row r="26" spans="1:24" ht="25.5" x14ac:dyDescent="0.2">
      <c r="A26" s="371" t="s">
        <v>124</v>
      </c>
      <c r="B26" s="1272">
        <f>'college 2'!R26</f>
        <v>0</v>
      </c>
      <c r="C26" s="1273"/>
      <c r="D26" s="1272">
        <f>'college 1'!X26</f>
        <v>0</v>
      </c>
      <c r="E26" s="1273"/>
      <c r="F26" s="1272">
        <f>'collège 3'!J26</f>
        <v>0</v>
      </c>
      <c r="G26" s="1273"/>
      <c r="H26" s="1272">
        <f>'collège 4'!X26</f>
        <v>0</v>
      </c>
      <c r="I26" s="1273"/>
      <c r="J26" s="1272">
        <f>'collège 5'!N26</f>
        <v>0</v>
      </c>
      <c r="K26" s="1273"/>
      <c r="L26" s="1272">
        <f>'collège 6'!H26</f>
        <v>0</v>
      </c>
      <c r="M26" s="1273"/>
      <c r="N26" s="1272">
        <f>'collège 7'!R26</f>
        <v>0</v>
      </c>
      <c r="O26" s="1273"/>
      <c r="P26" s="1351">
        <f t="shared" si="3"/>
        <v>0</v>
      </c>
      <c r="Q26" s="1352"/>
      <c r="R26" s="460"/>
      <c r="S26" s="1378">
        <f>'SERVIVES MUTUALISES FORM 1'!H26</f>
        <v>0</v>
      </c>
      <c r="T26" s="1273"/>
      <c r="U26" s="1272">
        <f>'SERVICES MUTUALISES FORM 2'!D26</f>
        <v>0</v>
      </c>
      <c r="V26" s="1273"/>
      <c r="W26" s="1272">
        <f>'SERVICES MUTUALISES FORM 3'!D26</f>
        <v>0</v>
      </c>
      <c r="X26" s="1372"/>
    </row>
    <row r="27" spans="1:24" ht="25.5" x14ac:dyDescent="0.2">
      <c r="A27" s="370" t="s">
        <v>126</v>
      </c>
      <c r="B27" s="1272">
        <f>'college 2'!R27</f>
        <v>0</v>
      </c>
      <c r="C27" s="1273"/>
      <c r="D27" s="1272">
        <f>'college 1'!X27</f>
        <v>0</v>
      </c>
      <c r="E27" s="1273"/>
      <c r="F27" s="1272">
        <f>'collège 3'!J27</f>
        <v>0</v>
      </c>
      <c r="G27" s="1273"/>
      <c r="H27" s="1272">
        <f>'collège 4'!X27</f>
        <v>0</v>
      </c>
      <c r="I27" s="1273"/>
      <c r="J27" s="1272">
        <f>'collège 5'!N27</f>
        <v>0</v>
      </c>
      <c r="K27" s="1273"/>
      <c r="L27" s="1272">
        <f>'collège 6'!H27</f>
        <v>0</v>
      </c>
      <c r="M27" s="1273"/>
      <c r="N27" s="1272">
        <f>'collège 7'!R27</f>
        <v>0</v>
      </c>
      <c r="O27" s="1273"/>
      <c r="P27" s="1351">
        <f t="shared" si="3"/>
        <v>0</v>
      </c>
      <c r="Q27" s="1352"/>
      <c r="R27" s="460"/>
      <c r="S27" s="1378">
        <f>'SERVIVES MUTUALISES FORM 1'!H27</f>
        <v>0</v>
      </c>
      <c r="T27" s="1273"/>
      <c r="U27" s="1272">
        <f>'SERVICES MUTUALISES FORM 2'!D27</f>
        <v>0</v>
      </c>
      <c r="V27" s="1273"/>
      <c r="W27" s="1272">
        <f>'SERVICES MUTUALISES FORM 3'!D27</f>
        <v>0</v>
      </c>
      <c r="X27" s="1372"/>
    </row>
    <row r="28" spans="1:24" ht="13.5" thickBot="1" x14ac:dyDescent="0.25">
      <c r="A28" s="335" t="s">
        <v>72</v>
      </c>
      <c r="B28" s="1274">
        <f>'college 2'!R28</f>
        <v>0</v>
      </c>
      <c r="C28" s="1275">
        <f>'college 2'!S28</f>
        <v>0</v>
      </c>
      <c r="D28" s="1274">
        <f>'college 1'!X28</f>
        <v>0</v>
      </c>
      <c r="E28" s="1275">
        <f>'college 1'!Y28</f>
        <v>0</v>
      </c>
      <c r="F28" s="1274">
        <f>'collège 3'!J28</f>
        <v>0</v>
      </c>
      <c r="G28" s="1275">
        <f>'collège 3'!K28</f>
        <v>0</v>
      </c>
      <c r="H28" s="1274">
        <f>'collège 4'!X28</f>
        <v>0</v>
      </c>
      <c r="I28" s="1275">
        <f>'collège 4'!Y28</f>
        <v>0</v>
      </c>
      <c r="J28" s="1274">
        <f>'collège 5'!N28</f>
        <v>0</v>
      </c>
      <c r="K28" s="1275">
        <f>'collège 5'!O28</f>
        <v>0</v>
      </c>
      <c r="L28" s="1274">
        <f>'collège 6'!H28</f>
        <v>0</v>
      </c>
      <c r="M28" s="1275"/>
      <c r="N28" s="1274">
        <f>'collège 7'!R28</f>
        <v>0</v>
      </c>
      <c r="O28" s="1275">
        <f>'collège 7'!S28</f>
        <v>0</v>
      </c>
      <c r="P28" s="1274">
        <f t="shared" si="3"/>
        <v>0</v>
      </c>
      <c r="Q28" s="1380"/>
      <c r="R28" s="460"/>
      <c r="S28" s="1384">
        <f>'SERVIVES MUTUALISES FORM 1'!H28</f>
        <v>0</v>
      </c>
      <c r="T28" s="1275"/>
      <c r="U28" s="1274">
        <f>'SERVICES MUTUALISES FORM 2'!D28</f>
        <v>0</v>
      </c>
      <c r="V28" s="1275"/>
      <c r="W28" s="1274">
        <f>'SERVICES MUTUALISES FORM 3'!D28</f>
        <v>0</v>
      </c>
      <c r="X28" s="1380"/>
    </row>
    <row r="29" spans="1:24" ht="13.5" thickBot="1" x14ac:dyDescent="0.25">
      <c r="A29" s="369"/>
      <c r="B29" s="356"/>
      <c r="C29" s="356"/>
      <c r="D29" s="356"/>
      <c r="E29" s="356"/>
      <c r="F29" s="356"/>
      <c r="G29" s="356"/>
      <c r="H29" s="356"/>
      <c r="I29" s="356"/>
      <c r="J29" s="356"/>
      <c r="K29" s="356"/>
      <c r="L29" s="356"/>
      <c r="M29" s="356"/>
      <c r="N29" s="356"/>
      <c r="O29" s="356"/>
      <c r="P29" s="356"/>
      <c r="Q29" s="356"/>
      <c r="R29" s="334"/>
      <c r="S29" s="356"/>
      <c r="T29" s="356"/>
      <c r="U29" s="356"/>
      <c r="V29" s="356"/>
      <c r="W29" s="356"/>
      <c r="X29" s="356"/>
    </row>
    <row r="30" spans="1:24" x14ac:dyDescent="0.2">
      <c r="A30" s="368" t="s">
        <v>88</v>
      </c>
      <c r="B30" s="1280" t="e">
        <f>B28/B4</f>
        <v>#DIV/0!</v>
      </c>
      <c r="C30" s="1281"/>
      <c r="D30" s="1280" t="e">
        <f>D28/D4</f>
        <v>#DIV/0!</v>
      </c>
      <c r="E30" s="1281"/>
      <c r="F30" s="1280" t="e">
        <f>F28/F4</f>
        <v>#DIV/0!</v>
      </c>
      <c r="G30" s="1281"/>
      <c r="H30" s="1280" t="e">
        <f>H28/H4</f>
        <v>#DIV/0!</v>
      </c>
      <c r="I30" s="1281"/>
      <c r="J30" s="1280" t="e">
        <f>J28/J4</f>
        <v>#DIV/0!</v>
      </c>
      <c r="K30" s="1281"/>
      <c r="L30" s="1280" t="e">
        <f>L28/L4</f>
        <v>#DIV/0!</v>
      </c>
      <c r="M30" s="1281"/>
      <c r="N30" s="1280" t="e">
        <f>N28/N4</f>
        <v>#DIV/0!</v>
      </c>
      <c r="O30" s="1281"/>
      <c r="P30" s="1385" t="e">
        <f>P28/P4</f>
        <v>#DIV/0!</v>
      </c>
      <c r="Q30" s="1386"/>
      <c r="R30" s="334"/>
      <c r="S30" s="1377" t="e">
        <f>S28/S4</f>
        <v>#DIV/0!</v>
      </c>
      <c r="T30" s="1281"/>
      <c r="U30" s="1280" t="e">
        <f>U28/U4</f>
        <v>#DIV/0!</v>
      </c>
      <c r="V30" s="1281"/>
      <c r="W30" s="1280" t="e">
        <f>W28/W4</f>
        <v>#DIV/0!</v>
      </c>
      <c r="X30" s="1376"/>
    </row>
    <row r="31" spans="1:24" x14ac:dyDescent="0.2">
      <c r="A31" s="336" t="s">
        <v>89</v>
      </c>
      <c r="B31" s="1278">
        <f>B5-C19</f>
        <v>0</v>
      </c>
      <c r="C31" s="1279"/>
      <c r="D31" s="1278">
        <f>D5-E19</f>
        <v>0</v>
      </c>
      <c r="E31" s="1279"/>
      <c r="F31" s="1278">
        <f>F5-G19</f>
        <v>0</v>
      </c>
      <c r="G31" s="1279"/>
      <c r="H31" s="1278">
        <f>H5-I19</f>
        <v>0</v>
      </c>
      <c r="I31" s="1279"/>
      <c r="J31" s="1278">
        <f>J5-K19</f>
        <v>0</v>
      </c>
      <c r="K31" s="1279"/>
      <c r="L31" s="1278">
        <f>L5-M19</f>
        <v>0</v>
      </c>
      <c r="M31" s="1279"/>
      <c r="N31" s="1278">
        <f>N5-O19</f>
        <v>0</v>
      </c>
      <c r="O31" s="1279"/>
      <c r="P31" s="1381">
        <f>P5-Q19</f>
        <v>0</v>
      </c>
      <c r="Q31" s="1382"/>
      <c r="R31" s="334"/>
      <c r="S31" s="1383">
        <v>0</v>
      </c>
      <c r="T31" s="1279"/>
      <c r="U31" s="1278">
        <f>U5-V19</f>
        <v>0</v>
      </c>
      <c r="V31" s="1279"/>
      <c r="W31" s="1278">
        <f>W5-X19</f>
        <v>0</v>
      </c>
      <c r="X31" s="1379"/>
    </row>
    <row r="32" spans="1:24" x14ac:dyDescent="0.2">
      <c r="A32" s="336" t="s">
        <v>92</v>
      </c>
      <c r="B32" s="1276">
        <f>B28-C19</f>
        <v>0</v>
      </c>
      <c r="C32" s="1277"/>
      <c r="D32" s="1276">
        <f>D28-E19</f>
        <v>0</v>
      </c>
      <c r="E32" s="1277"/>
      <c r="F32" s="1276">
        <f>F28-G19</f>
        <v>0</v>
      </c>
      <c r="G32" s="1277"/>
      <c r="H32" s="1276">
        <f>H28-I19</f>
        <v>0</v>
      </c>
      <c r="I32" s="1277"/>
      <c r="J32" s="1276">
        <f>J28-K19</f>
        <v>0</v>
      </c>
      <c r="K32" s="1277"/>
      <c r="L32" s="1276">
        <f>L28-M19</f>
        <v>0</v>
      </c>
      <c r="M32" s="1277"/>
      <c r="N32" s="1276">
        <f>N28-O19</f>
        <v>0</v>
      </c>
      <c r="O32" s="1277"/>
      <c r="P32" s="1359">
        <f>P28-Q19</f>
        <v>0</v>
      </c>
      <c r="Q32" s="1360"/>
      <c r="R32" s="334"/>
      <c r="S32" s="1362">
        <v>0</v>
      </c>
      <c r="T32" s="1277"/>
      <c r="U32" s="1276">
        <f>U28-V19</f>
        <v>0</v>
      </c>
      <c r="V32" s="1277"/>
      <c r="W32" s="1276">
        <f>W28-X19</f>
        <v>0</v>
      </c>
      <c r="X32" s="1375"/>
    </row>
    <row r="33" spans="1:24" x14ac:dyDescent="0.2">
      <c r="A33" s="367" t="s">
        <v>108</v>
      </c>
      <c r="B33" s="1270" t="e">
        <f>(C19/B5)</f>
        <v>#DIV/0!</v>
      </c>
      <c r="C33" s="1271"/>
      <c r="D33" s="1270" t="e">
        <f>(E19/D5)</f>
        <v>#DIV/0!</v>
      </c>
      <c r="E33" s="1271"/>
      <c r="F33" s="1270" t="e">
        <f>(G19/F5)</f>
        <v>#DIV/0!</v>
      </c>
      <c r="G33" s="1271"/>
      <c r="H33" s="1270" t="e">
        <f>(I19/H5)</f>
        <v>#DIV/0!</v>
      </c>
      <c r="I33" s="1271"/>
      <c r="J33" s="1270" t="e">
        <f>(K19/J5)</f>
        <v>#DIV/0!</v>
      </c>
      <c r="K33" s="1271"/>
      <c r="L33" s="1270" t="e">
        <f>(M19/L5)</f>
        <v>#DIV/0!</v>
      </c>
      <c r="M33" s="1271"/>
      <c r="N33" s="1270" t="e">
        <f>(O19/N5)</f>
        <v>#DIV/0!</v>
      </c>
      <c r="O33" s="1271"/>
      <c r="P33" s="1365" t="e">
        <f>(Q19/P5)</f>
        <v>#DIV/0!</v>
      </c>
      <c r="Q33" s="1366"/>
      <c r="R33" s="334"/>
      <c r="S33" s="1361" t="e">
        <f>(T19/S5)</f>
        <v>#DIV/0!</v>
      </c>
      <c r="T33" s="1271"/>
      <c r="U33" s="1270" t="e">
        <f>(V19/U5)</f>
        <v>#DIV/0!</v>
      </c>
      <c r="V33" s="1271"/>
      <c r="W33" s="1270" t="e">
        <f>(X19/W5)</f>
        <v>#DIV/0!</v>
      </c>
      <c r="X33" s="1369"/>
    </row>
    <row r="34" spans="1:24" x14ac:dyDescent="0.2">
      <c r="A34" s="367" t="s">
        <v>90</v>
      </c>
      <c r="B34" s="1270" t="e">
        <f>(C19/B28)</f>
        <v>#DIV/0!</v>
      </c>
      <c r="C34" s="1271"/>
      <c r="D34" s="1270" t="e">
        <f>(E19/D28)</f>
        <v>#DIV/0!</v>
      </c>
      <c r="E34" s="1271"/>
      <c r="F34" s="1270" t="e">
        <f>(G19/F28)</f>
        <v>#DIV/0!</v>
      </c>
      <c r="G34" s="1271"/>
      <c r="H34" s="1270" t="e">
        <f>(I19/H28)</f>
        <v>#DIV/0!</v>
      </c>
      <c r="I34" s="1271"/>
      <c r="J34" s="1270" t="e">
        <f>(K19/J28)</f>
        <v>#DIV/0!</v>
      </c>
      <c r="K34" s="1271"/>
      <c r="L34" s="1270" t="e">
        <f>(M19/L28)</f>
        <v>#DIV/0!</v>
      </c>
      <c r="M34" s="1271"/>
      <c r="N34" s="1270" t="e">
        <f>(O19/N28)</f>
        <v>#DIV/0!</v>
      </c>
      <c r="O34" s="1271"/>
      <c r="P34" s="1365" t="e">
        <f>(Q19/P28)</f>
        <v>#DIV/0!</v>
      </c>
      <c r="Q34" s="1366"/>
      <c r="R34" s="334"/>
      <c r="S34" s="1361" t="e">
        <f>(T19/S28)</f>
        <v>#DIV/0!</v>
      </c>
      <c r="T34" s="1271"/>
      <c r="U34" s="1270" t="e">
        <f>(V19/U28)</f>
        <v>#DIV/0!</v>
      </c>
      <c r="V34" s="1271"/>
      <c r="W34" s="1270" t="e">
        <f>(X19/W28)</f>
        <v>#DIV/0!</v>
      </c>
      <c r="X34" s="1369"/>
    </row>
    <row r="35" spans="1:24" ht="13.5" thickBot="1" x14ac:dyDescent="0.25">
      <c r="A35" s="366" t="s">
        <v>91</v>
      </c>
      <c r="B35" s="1253" t="e">
        <f>(B28/B5)</f>
        <v>#DIV/0!</v>
      </c>
      <c r="C35" s="1254"/>
      <c r="D35" s="1253" t="e">
        <f>(D28/D5)</f>
        <v>#DIV/0!</v>
      </c>
      <c r="E35" s="1254"/>
      <c r="F35" s="1253" t="e">
        <f>(F28/F5)</f>
        <v>#DIV/0!</v>
      </c>
      <c r="G35" s="1254"/>
      <c r="H35" s="1253" t="e">
        <f>(H28/H5)</f>
        <v>#DIV/0!</v>
      </c>
      <c r="I35" s="1254"/>
      <c r="J35" s="1253" t="e">
        <f>(J28/J5)</f>
        <v>#DIV/0!</v>
      </c>
      <c r="K35" s="1254"/>
      <c r="L35" s="1253" t="e">
        <f>(L28/L5)</f>
        <v>#DIV/0!</v>
      </c>
      <c r="M35" s="1254"/>
      <c r="N35" s="1253" t="e">
        <f>(N28/N5)</f>
        <v>#DIV/0!</v>
      </c>
      <c r="O35" s="1254"/>
      <c r="P35" s="1363" t="e">
        <f>(P28/P5)</f>
        <v>#DIV/0!</v>
      </c>
      <c r="Q35" s="1364"/>
      <c r="R35" s="334"/>
      <c r="S35" s="1370" t="e">
        <f>(S28/S5)</f>
        <v>#DIV/0!</v>
      </c>
      <c r="T35" s="1254"/>
      <c r="U35" s="1253" t="e">
        <f>(U28/U5)</f>
        <v>#DIV/0!</v>
      </c>
      <c r="V35" s="1254"/>
      <c r="W35" s="1253" t="e">
        <f>(W28/W5)</f>
        <v>#DIV/0!</v>
      </c>
      <c r="X35" s="1371"/>
    </row>
    <row r="36" spans="1:24" ht="13.5" thickBot="1" x14ac:dyDescent="0.25">
      <c r="A36" s="365"/>
      <c r="B36" s="363"/>
      <c r="C36" s="363"/>
      <c r="D36" s="363"/>
      <c r="E36" s="363"/>
      <c r="F36" s="363"/>
      <c r="G36" s="363"/>
      <c r="H36" s="363"/>
      <c r="I36" s="363"/>
      <c r="J36" s="363"/>
      <c r="K36" s="363"/>
      <c r="L36" s="363"/>
      <c r="M36" s="363"/>
      <c r="N36" s="363"/>
      <c r="O36" s="363"/>
      <c r="P36" s="364"/>
      <c r="Q36" s="364"/>
      <c r="R36" s="334"/>
      <c r="S36" s="363"/>
      <c r="T36" s="363"/>
      <c r="U36" s="363"/>
      <c r="V36" s="363"/>
      <c r="W36" s="363"/>
      <c r="X36" s="363"/>
    </row>
    <row r="37" spans="1:24" ht="25.5" x14ac:dyDescent="0.2">
      <c r="A37" s="362" t="s">
        <v>411</v>
      </c>
      <c r="B37" s="1255">
        <f>'college 2'!R37</f>
        <v>0</v>
      </c>
      <c r="C37" s="1256"/>
      <c r="D37" s="1255">
        <f>'college 1'!X37</f>
        <v>0</v>
      </c>
      <c r="E37" s="1256">
        <f>'college 1'!Y37</f>
        <v>0</v>
      </c>
      <c r="F37" s="1255">
        <f>'collège 3'!J37</f>
        <v>0</v>
      </c>
      <c r="G37" s="1256">
        <f>'collège 3'!K37</f>
        <v>0</v>
      </c>
      <c r="H37" s="1255">
        <f>'collège 4'!X37</f>
        <v>0</v>
      </c>
      <c r="I37" s="1256">
        <f>'collège 4'!Y37</f>
        <v>0</v>
      </c>
      <c r="J37" s="1255">
        <f>'collège 5'!N37</f>
        <v>0</v>
      </c>
      <c r="K37" s="1256">
        <f>'collège 5'!O37</f>
        <v>0</v>
      </c>
      <c r="L37" s="1255">
        <f>'collège 6'!H37</f>
        <v>0</v>
      </c>
      <c r="M37" s="1256">
        <f>'collège 6'!I37</f>
        <v>0</v>
      </c>
      <c r="N37" s="1255">
        <f>'collège 7'!R37</f>
        <v>0</v>
      </c>
      <c r="O37" s="1256">
        <f>'collège 7'!S37</f>
        <v>0</v>
      </c>
      <c r="P37" s="1373">
        <f t="shared" ref="P37:P45" si="4">SUM(B37:O37,S37:X37)</f>
        <v>0</v>
      </c>
      <c r="Q37" s="1374"/>
      <c r="R37" s="460"/>
      <c r="S37" s="1357">
        <f>'SERVIVES MUTUALISES FORM 1'!H37</f>
        <v>0</v>
      </c>
      <c r="T37" s="1358"/>
      <c r="U37" s="1367">
        <f>'SERVICES MUTUALISES FORM 2'!D37</f>
        <v>0</v>
      </c>
      <c r="V37" s="1367"/>
      <c r="W37" s="1367">
        <f>'SERVICES MUTUALISES FORM 3'!D37</f>
        <v>0</v>
      </c>
      <c r="X37" s="1368"/>
    </row>
    <row r="38" spans="1:24" ht="25.5" x14ac:dyDescent="0.2">
      <c r="A38" s="361" t="s">
        <v>412</v>
      </c>
      <c r="B38" s="1261">
        <f>'college 2'!R38</f>
        <v>0</v>
      </c>
      <c r="C38" s="1262"/>
      <c r="D38" s="1261">
        <f>'college 1'!X38</f>
        <v>0</v>
      </c>
      <c r="E38" s="1262">
        <f>'college 1'!Y38</f>
        <v>0</v>
      </c>
      <c r="F38" s="1261">
        <f>'collège 3'!J38</f>
        <v>0</v>
      </c>
      <c r="G38" s="1262">
        <f>'collège 3'!K38</f>
        <v>0</v>
      </c>
      <c r="H38" s="1261">
        <f>'collège 4'!X38</f>
        <v>0</v>
      </c>
      <c r="I38" s="1262">
        <f>'collège 4'!Y38</f>
        <v>0</v>
      </c>
      <c r="J38" s="1261">
        <f>'collège 5'!N38</f>
        <v>0</v>
      </c>
      <c r="K38" s="1262">
        <f>'collège 5'!O38</f>
        <v>0</v>
      </c>
      <c r="L38" s="1261">
        <f>'collège 6'!H38</f>
        <v>0</v>
      </c>
      <c r="M38" s="1262">
        <f>'collège 6'!I38</f>
        <v>0</v>
      </c>
      <c r="N38" s="1261">
        <f>'collège 7'!R38</f>
        <v>0</v>
      </c>
      <c r="O38" s="1262">
        <f>'collège 7'!S38</f>
        <v>0</v>
      </c>
      <c r="P38" s="1351">
        <f t="shared" si="4"/>
        <v>0</v>
      </c>
      <c r="Q38" s="1352"/>
      <c r="R38" s="460"/>
      <c r="S38" s="1347">
        <f>'SERVIVES MUTUALISES FORM 1'!H38</f>
        <v>0</v>
      </c>
      <c r="T38" s="1348"/>
      <c r="U38" s="1339">
        <f>'SERVICES MUTUALISES FORM 2'!D38</f>
        <v>0</v>
      </c>
      <c r="V38" s="1339"/>
      <c r="W38" s="1339">
        <f>'SERVICES MUTUALISES FORM 3'!D38</f>
        <v>0</v>
      </c>
      <c r="X38" s="1340"/>
    </row>
    <row r="39" spans="1:24" ht="25.5" x14ac:dyDescent="0.2">
      <c r="A39" s="361" t="s">
        <v>413</v>
      </c>
      <c r="B39" s="1261">
        <f>'college 2'!R39</f>
        <v>0</v>
      </c>
      <c r="C39" s="1262"/>
      <c r="D39" s="1261">
        <f>'college 1'!X39</f>
        <v>0</v>
      </c>
      <c r="E39" s="1262">
        <f>'college 1'!Y39</f>
        <v>0</v>
      </c>
      <c r="F39" s="1261">
        <f>'collège 3'!J39</f>
        <v>0</v>
      </c>
      <c r="G39" s="1262">
        <f>'collège 3'!K39</f>
        <v>0</v>
      </c>
      <c r="H39" s="1261">
        <f>'collège 4'!X39</f>
        <v>0</v>
      </c>
      <c r="I39" s="1262">
        <f>'collège 4'!Y39</f>
        <v>0</v>
      </c>
      <c r="J39" s="1261">
        <f>'collège 5'!N39</f>
        <v>0</v>
      </c>
      <c r="K39" s="1262">
        <f>'collège 5'!O39</f>
        <v>0</v>
      </c>
      <c r="L39" s="1261">
        <f>'collège 6'!H39</f>
        <v>0</v>
      </c>
      <c r="M39" s="1262">
        <f>'collège 6'!I39</f>
        <v>0</v>
      </c>
      <c r="N39" s="1261">
        <f>'collège 7'!R39</f>
        <v>0</v>
      </c>
      <c r="O39" s="1262">
        <f>'collège 7'!S39</f>
        <v>0</v>
      </c>
      <c r="P39" s="1351">
        <f t="shared" si="4"/>
        <v>0</v>
      </c>
      <c r="Q39" s="1352"/>
      <c r="R39" s="460"/>
      <c r="S39" s="1347">
        <f>'SERVIVES MUTUALISES FORM 1'!H39</f>
        <v>0</v>
      </c>
      <c r="T39" s="1348"/>
      <c r="U39" s="1339">
        <f>'SERVICES MUTUALISES FORM 2'!D39</f>
        <v>0</v>
      </c>
      <c r="V39" s="1339"/>
      <c r="W39" s="1339">
        <f>'SERVICES MUTUALISES FORM 3'!D39</f>
        <v>0</v>
      </c>
      <c r="X39" s="1340"/>
    </row>
    <row r="40" spans="1:24" x14ac:dyDescent="0.2">
      <c r="A40" s="360" t="s">
        <v>39</v>
      </c>
      <c r="B40" s="1259">
        <f>SUM(B37:C39)</f>
        <v>0</v>
      </c>
      <c r="C40" s="1260"/>
      <c r="D40" s="1259">
        <f>SUM(D37:E39)</f>
        <v>0</v>
      </c>
      <c r="E40" s="1260"/>
      <c r="F40" s="1259">
        <f>SUM(F37:G39)</f>
        <v>0</v>
      </c>
      <c r="G40" s="1260"/>
      <c r="H40" s="1259">
        <f>SUM(H37:I39)</f>
        <v>0</v>
      </c>
      <c r="I40" s="1260"/>
      <c r="J40" s="1259">
        <f>SUM(J37:K39)</f>
        <v>0</v>
      </c>
      <c r="K40" s="1260"/>
      <c r="L40" s="1259">
        <f>SUM(L37:M39)</f>
        <v>0</v>
      </c>
      <c r="M40" s="1260"/>
      <c r="N40" s="1259">
        <f>SUM(N37:O39)</f>
        <v>0</v>
      </c>
      <c r="O40" s="1260"/>
      <c r="P40" s="1354">
        <f t="shared" si="4"/>
        <v>0</v>
      </c>
      <c r="Q40" s="1355"/>
      <c r="R40" s="460"/>
      <c r="S40" s="1331">
        <f>'SERVIVES MUTUALISES FORM 1'!H40</f>
        <v>0</v>
      </c>
      <c r="T40" s="1332"/>
      <c r="U40" s="1332">
        <f>'SERVICES MUTUALISES FORM 2'!D40</f>
        <v>0</v>
      </c>
      <c r="V40" s="1332"/>
      <c r="W40" s="1332">
        <f>'SERVICES MUTUALISES FORM 3'!D40</f>
        <v>0</v>
      </c>
      <c r="X40" s="1345"/>
    </row>
    <row r="41" spans="1:24" ht="25.5" x14ac:dyDescent="0.2">
      <c r="A41" s="361" t="s">
        <v>414</v>
      </c>
      <c r="B41" s="1261">
        <f>'college 2'!R41</f>
        <v>0</v>
      </c>
      <c r="C41" s="1262"/>
      <c r="D41" s="1261">
        <f>'college 1'!X41</f>
        <v>0</v>
      </c>
      <c r="E41" s="1262">
        <f>'college 1'!Y41</f>
        <v>0</v>
      </c>
      <c r="F41" s="1261">
        <f>'collège 3'!J41</f>
        <v>0</v>
      </c>
      <c r="G41" s="1262">
        <f>'collège 3'!K41</f>
        <v>0</v>
      </c>
      <c r="H41" s="1261">
        <f>'collège 4'!X41</f>
        <v>0</v>
      </c>
      <c r="I41" s="1262">
        <f>'collège 4'!Y41</f>
        <v>0</v>
      </c>
      <c r="J41" s="1261">
        <f>'collège 5'!N41</f>
        <v>0</v>
      </c>
      <c r="K41" s="1262">
        <f>'collège 5'!O41</f>
        <v>0</v>
      </c>
      <c r="L41" s="1261">
        <f>'collège 6'!H41</f>
        <v>0</v>
      </c>
      <c r="M41" s="1262">
        <f>'collège 6'!I41</f>
        <v>0</v>
      </c>
      <c r="N41" s="1261">
        <f>'collège 7'!R41</f>
        <v>0</v>
      </c>
      <c r="O41" s="1262">
        <f>'collège 7'!S41</f>
        <v>0</v>
      </c>
      <c r="P41" s="1351">
        <f t="shared" si="4"/>
        <v>0</v>
      </c>
      <c r="Q41" s="1352"/>
      <c r="R41" s="460"/>
      <c r="S41" s="1347">
        <f>'SERVIVES MUTUALISES FORM 1'!H41</f>
        <v>0</v>
      </c>
      <c r="T41" s="1348"/>
      <c r="U41" s="1339">
        <f>'SERVICES MUTUALISES FORM 2'!D41</f>
        <v>0</v>
      </c>
      <c r="V41" s="1339"/>
      <c r="W41" s="1339">
        <f>'SERVICES MUTUALISES FORM 3'!D41</f>
        <v>0</v>
      </c>
      <c r="X41" s="1340"/>
    </row>
    <row r="42" spans="1:24" ht="25.5" x14ac:dyDescent="0.2">
      <c r="A42" s="361" t="s">
        <v>415</v>
      </c>
      <c r="B42" s="1261">
        <f>'college 2'!R42</f>
        <v>0</v>
      </c>
      <c r="C42" s="1262"/>
      <c r="D42" s="1261">
        <f>'college 1'!X42</f>
        <v>0</v>
      </c>
      <c r="E42" s="1262">
        <f>'college 1'!Y42</f>
        <v>0</v>
      </c>
      <c r="F42" s="1261">
        <f>'collège 3'!J42</f>
        <v>0</v>
      </c>
      <c r="G42" s="1262">
        <f>'collège 3'!K42</f>
        <v>0</v>
      </c>
      <c r="H42" s="1261">
        <f>'collège 4'!X42</f>
        <v>0</v>
      </c>
      <c r="I42" s="1262">
        <f>'collège 4'!Y42</f>
        <v>0</v>
      </c>
      <c r="J42" s="1261">
        <f>'collège 5'!N42</f>
        <v>0</v>
      </c>
      <c r="K42" s="1262">
        <f>'collège 5'!O42</f>
        <v>0</v>
      </c>
      <c r="L42" s="1261">
        <f>'collège 6'!H42</f>
        <v>0</v>
      </c>
      <c r="M42" s="1262">
        <f>'collège 6'!I42</f>
        <v>0</v>
      </c>
      <c r="N42" s="1261">
        <f>'collège 7'!R42</f>
        <v>0</v>
      </c>
      <c r="O42" s="1262">
        <f>'collège 7'!S42</f>
        <v>0</v>
      </c>
      <c r="P42" s="1351">
        <f t="shared" si="4"/>
        <v>0</v>
      </c>
      <c r="Q42" s="1352"/>
      <c r="R42" s="460"/>
      <c r="S42" s="1347">
        <f>'SERVIVES MUTUALISES FORM 1'!H42</f>
        <v>0</v>
      </c>
      <c r="T42" s="1348"/>
      <c r="U42" s="1339">
        <f>'SERVICES MUTUALISES FORM 2'!D42</f>
        <v>0</v>
      </c>
      <c r="V42" s="1339"/>
      <c r="W42" s="1339">
        <f>'SERVICES MUTUALISES FORM 3'!D42</f>
        <v>0</v>
      </c>
      <c r="X42" s="1340"/>
    </row>
    <row r="43" spans="1:24" ht="25.5" x14ac:dyDescent="0.2">
      <c r="A43" s="361" t="s">
        <v>416</v>
      </c>
      <c r="B43" s="1261">
        <f>'college 2'!R43</f>
        <v>0</v>
      </c>
      <c r="C43" s="1262"/>
      <c r="D43" s="1261">
        <f>'college 1'!X43</f>
        <v>0</v>
      </c>
      <c r="E43" s="1262">
        <f>'college 1'!Y43</f>
        <v>0</v>
      </c>
      <c r="F43" s="1261">
        <f>'collège 3'!J43</f>
        <v>0</v>
      </c>
      <c r="G43" s="1262">
        <f>'collège 3'!K43</f>
        <v>0</v>
      </c>
      <c r="H43" s="1261">
        <f>'collège 4'!X43</f>
        <v>0</v>
      </c>
      <c r="I43" s="1262">
        <f>'collège 4'!Y43</f>
        <v>0</v>
      </c>
      <c r="J43" s="1261">
        <f>'collège 5'!N43</f>
        <v>0</v>
      </c>
      <c r="K43" s="1262">
        <f>'collège 5'!O43</f>
        <v>0</v>
      </c>
      <c r="L43" s="1261">
        <f>'collège 6'!H43</f>
        <v>0</v>
      </c>
      <c r="M43" s="1262">
        <f>'collège 6'!I43</f>
        <v>0</v>
      </c>
      <c r="N43" s="1261">
        <f>'collège 7'!R43</f>
        <v>0</v>
      </c>
      <c r="O43" s="1262">
        <f>'collège 7'!S43</f>
        <v>0</v>
      </c>
      <c r="P43" s="1351">
        <f t="shared" si="4"/>
        <v>0</v>
      </c>
      <c r="Q43" s="1352"/>
      <c r="R43" s="460"/>
      <c r="S43" s="1347">
        <f>'SERVIVES MUTUALISES FORM 1'!H43</f>
        <v>0</v>
      </c>
      <c r="T43" s="1348"/>
      <c r="U43" s="1339">
        <f>'SERVICES MUTUALISES FORM 2'!D43</f>
        <v>0</v>
      </c>
      <c r="V43" s="1339"/>
      <c r="W43" s="1339">
        <f>'SERVICES MUTUALISES FORM 3'!D43</f>
        <v>0</v>
      </c>
      <c r="X43" s="1340"/>
    </row>
    <row r="44" spans="1:24" x14ac:dyDescent="0.2">
      <c r="A44" s="360" t="s">
        <v>40</v>
      </c>
      <c r="B44" s="1259">
        <f>SUM(B41:C43)</f>
        <v>0</v>
      </c>
      <c r="C44" s="1260"/>
      <c r="D44" s="1259">
        <f>SUM(D41:E43)</f>
        <v>0</v>
      </c>
      <c r="E44" s="1260"/>
      <c r="F44" s="1259">
        <f>SUM(F41:G43)</f>
        <v>0</v>
      </c>
      <c r="G44" s="1260"/>
      <c r="H44" s="1259">
        <f>SUM(H41:I43)</f>
        <v>0</v>
      </c>
      <c r="I44" s="1260"/>
      <c r="J44" s="1259">
        <f>SUM(J41:K43)</f>
        <v>0</v>
      </c>
      <c r="K44" s="1260"/>
      <c r="L44" s="1259">
        <f>SUM(L41:M43)</f>
        <v>0</v>
      </c>
      <c r="M44" s="1260"/>
      <c r="N44" s="1259">
        <f>SUM(N41:O43)</f>
        <v>0</v>
      </c>
      <c r="O44" s="1260"/>
      <c r="P44" s="1354">
        <f t="shared" si="4"/>
        <v>0</v>
      </c>
      <c r="Q44" s="1355"/>
      <c r="R44" s="460"/>
      <c r="S44" s="1331">
        <f>'SERVIVES MUTUALISES FORM 1'!H44</f>
        <v>0</v>
      </c>
      <c r="T44" s="1332"/>
      <c r="U44" s="1332">
        <f>'SERVICES MUTUALISES FORM 2'!D44</f>
        <v>0</v>
      </c>
      <c r="V44" s="1332"/>
      <c r="W44" s="1332">
        <f>'SERVICES MUTUALISES FORM 3'!D44</f>
        <v>0</v>
      </c>
      <c r="X44" s="1345"/>
    </row>
    <row r="45" spans="1:24" ht="26.25" thickBot="1" x14ac:dyDescent="0.25">
      <c r="A45" s="359" t="s">
        <v>99</v>
      </c>
      <c r="B45" s="1251">
        <f>SUM(B40,B44)</f>
        <v>0</v>
      </c>
      <c r="C45" s="1252"/>
      <c r="D45" s="1251">
        <f>SUM(D40,D44)</f>
        <v>0</v>
      </c>
      <c r="E45" s="1252"/>
      <c r="F45" s="1251">
        <f>SUM(F40,F44)</f>
        <v>0</v>
      </c>
      <c r="G45" s="1252"/>
      <c r="H45" s="1251">
        <f>SUM(H40,H44)</f>
        <v>0</v>
      </c>
      <c r="I45" s="1252"/>
      <c r="J45" s="1251">
        <f>SUM(J40,J44)</f>
        <v>0</v>
      </c>
      <c r="K45" s="1252"/>
      <c r="L45" s="1251">
        <f>SUM(L40,L44)</f>
        <v>0</v>
      </c>
      <c r="M45" s="1252"/>
      <c r="N45" s="1251">
        <f>SUM(N40,N44)</f>
        <v>0</v>
      </c>
      <c r="O45" s="1252"/>
      <c r="P45" s="1251">
        <f t="shared" si="4"/>
        <v>0</v>
      </c>
      <c r="Q45" s="1356"/>
      <c r="R45" s="460"/>
      <c r="S45" s="1334">
        <f>'SERVIVES MUTUALISES FORM 1'!H45</f>
        <v>0</v>
      </c>
      <c r="T45" s="1335"/>
      <c r="U45" s="1335">
        <f>'SERVICES MUTUALISES FORM 2'!D45</f>
        <v>0</v>
      </c>
      <c r="V45" s="1335"/>
      <c r="W45" s="1335">
        <f>'SERVICES MUTUALISES FORM 3'!D45</f>
        <v>0</v>
      </c>
      <c r="X45" s="1341"/>
    </row>
    <row r="46" spans="1:24" ht="13.5" thickBot="1" x14ac:dyDescent="0.25">
      <c r="A46" s="358"/>
      <c r="B46" s="357"/>
      <c r="C46" s="357"/>
      <c r="D46" s="357"/>
      <c r="E46" s="357"/>
      <c r="F46" s="357"/>
      <c r="G46" s="357"/>
      <c r="H46" s="357"/>
      <c r="I46" s="357"/>
      <c r="J46" s="357"/>
      <c r="K46" s="357"/>
      <c r="L46" s="357"/>
      <c r="M46" s="357"/>
      <c r="N46" s="357"/>
      <c r="O46" s="357"/>
      <c r="P46" s="356"/>
      <c r="Q46" s="356"/>
      <c r="R46" s="334"/>
      <c r="S46" s="355"/>
      <c r="T46" s="355"/>
      <c r="U46" s="355"/>
      <c r="V46" s="355"/>
      <c r="W46" s="355"/>
      <c r="X46" s="355"/>
    </row>
    <row r="47" spans="1:24" ht="25.5" x14ac:dyDescent="0.2">
      <c r="A47" s="354" t="s">
        <v>104</v>
      </c>
      <c r="B47" s="1257">
        <f>'college 2'!R47</f>
        <v>0</v>
      </c>
      <c r="C47" s="1258"/>
      <c r="D47" s="1257">
        <f>'college 1'!X47</f>
        <v>0</v>
      </c>
      <c r="E47" s="1258">
        <f>'college 1'!Y47</f>
        <v>0</v>
      </c>
      <c r="F47" s="1257">
        <f>'collège 3'!J47</f>
        <v>0</v>
      </c>
      <c r="G47" s="1258">
        <f>'collège 3'!K47</f>
        <v>0</v>
      </c>
      <c r="H47" s="1257">
        <f>'collège 4'!X47</f>
        <v>0</v>
      </c>
      <c r="I47" s="1258">
        <f>'collège 4'!Y47</f>
        <v>0</v>
      </c>
      <c r="J47" s="1257">
        <f>'collège 5'!N47</f>
        <v>0</v>
      </c>
      <c r="K47" s="1258">
        <f>'collège 5'!O47</f>
        <v>0</v>
      </c>
      <c r="L47" s="1294">
        <f>'collège 6'!H47</f>
        <v>0</v>
      </c>
      <c r="M47" s="1294">
        <f>'collège 6'!I47</f>
        <v>0</v>
      </c>
      <c r="N47" s="1342">
        <f>'collège 7'!R47</f>
        <v>0</v>
      </c>
      <c r="O47" s="1344">
        <f>'collège 7'!S47</f>
        <v>0</v>
      </c>
      <c r="P47" s="1349">
        <f t="shared" ref="P47:P58" si="5">SUM(B47:O47,S47:X47)</f>
        <v>0</v>
      </c>
      <c r="Q47" s="1350"/>
      <c r="R47" s="343"/>
      <c r="S47" s="1346">
        <f>'SERVIVES MUTUALISES FORM 1'!H47</f>
        <v>0</v>
      </c>
      <c r="T47" s="1344"/>
      <c r="U47" s="1342">
        <f>'SERVICES MUTUALISES FORM 2'!D47</f>
        <v>0</v>
      </c>
      <c r="V47" s="1344"/>
      <c r="W47" s="1342">
        <f>'SERVICES MUTUALISES FORM 3'!D47</f>
        <v>0</v>
      </c>
      <c r="X47" s="1343"/>
    </row>
    <row r="48" spans="1:24" s="352" customFormat="1" x14ac:dyDescent="0.2">
      <c r="A48" s="351" t="s">
        <v>153</v>
      </c>
      <c r="B48" s="1264">
        <f>'college 2'!R48</f>
        <v>0</v>
      </c>
      <c r="C48" s="1265"/>
      <c r="D48" s="1264">
        <f>'college 1'!X48</f>
        <v>0</v>
      </c>
      <c r="E48" s="1265">
        <f>'college 1'!Y48</f>
        <v>0</v>
      </c>
      <c r="F48" s="1264">
        <f>'collège 3'!J48</f>
        <v>0</v>
      </c>
      <c r="G48" s="1265">
        <f>'collège 3'!K48</f>
        <v>0</v>
      </c>
      <c r="H48" s="1264">
        <f>'collège 4'!X48</f>
        <v>0</v>
      </c>
      <c r="I48" s="1265">
        <f>'collège 4'!Y48</f>
        <v>0</v>
      </c>
      <c r="J48" s="1264">
        <f>'collège 5'!N48</f>
        <v>0</v>
      </c>
      <c r="K48" s="1265">
        <f>'collège 5'!O48</f>
        <v>0</v>
      </c>
      <c r="L48" s="1264">
        <f>'collège 6'!H48</f>
        <v>0</v>
      </c>
      <c r="M48" s="1265">
        <f>'collège 6'!I48</f>
        <v>0</v>
      </c>
      <c r="N48" s="1264">
        <f>'collège 7'!R48</f>
        <v>0</v>
      </c>
      <c r="O48" s="1265">
        <f>'collège 7'!S48</f>
        <v>0</v>
      </c>
      <c r="P48" s="1311">
        <f>SUM(B48:O48,S48:X48)</f>
        <v>0</v>
      </c>
      <c r="Q48" s="1312"/>
      <c r="R48" s="353"/>
      <c r="S48" s="1353">
        <f>'SERVIVES MUTUALISES FORM 1'!H48</f>
        <v>0</v>
      </c>
      <c r="T48" s="1337"/>
      <c r="U48" s="1337">
        <f>'SERVICES MUTUALISES FORM 2'!D48</f>
        <v>0</v>
      </c>
      <c r="V48" s="1337"/>
      <c r="W48" s="1337">
        <f>'SERVICES MUTUALISES FORM 3'!D48</f>
        <v>0</v>
      </c>
      <c r="X48" s="1338"/>
    </row>
    <row r="49" spans="1:24" s="352" customFormat="1" x14ac:dyDescent="0.2">
      <c r="A49" s="351" t="s">
        <v>138</v>
      </c>
      <c r="B49" s="1268">
        <f>'college 2'!R49</f>
        <v>0</v>
      </c>
      <c r="C49" s="1268"/>
      <c r="D49" s="1268">
        <f>'college 1'!X49</f>
        <v>0</v>
      </c>
      <c r="E49" s="1268">
        <f>'college 1'!Y49</f>
        <v>0</v>
      </c>
      <c r="F49" s="1268">
        <f>'collège 3'!J49</f>
        <v>0</v>
      </c>
      <c r="G49" s="1268">
        <f>'collège 3'!K49</f>
        <v>0</v>
      </c>
      <c r="H49" s="1268">
        <f>'collège 4'!X49</f>
        <v>0</v>
      </c>
      <c r="I49" s="1268">
        <f>'collège 4'!Y49</f>
        <v>0</v>
      </c>
      <c r="J49" s="1268">
        <f>'collège 5'!N49</f>
        <v>0</v>
      </c>
      <c r="K49" s="1268">
        <f>'collège 5'!O49</f>
        <v>0</v>
      </c>
      <c r="L49" s="1268">
        <f>'collège 6'!H49</f>
        <v>0</v>
      </c>
      <c r="M49" s="1268">
        <f>'collège 6'!I49</f>
        <v>0</v>
      </c>
      <c r="N49" s="1268">
        <f>'collège 7'!R49</f>
        <v>0</v>
      </c>
      <c r="O49" s="1268">
        <f>'collège 7'!S49</f>
        <v>0</v>
      </c>
      <c r="P49" s="1311">
        <f t="shared" si="5"/>
        <v>0</v>
      </c>
      <c r="Q49" s="1312"/>
      <c r="R49" s="353"/>
      <c r="S49" s="1353">
        <f>'SERVIVES MUTUALISES FORM 1'!H49</f>
        <v>0</v>
      </c>
      <c r="T49" s="1337"/>
      <c r="U49" s="1337">
        <f>'SERVICES MUTUALISES FORM 2'!D49</f>
        <v>0</v>
      </c>
      <c r="V49" s="1337"/>
      <c r="W49" s="1337">
        <f>'SERVICES MUTUALISES FORM 3'!D49</f>
        <v>0</v>
      </c>
      <c r="X49" s="1338"/>
    </row>
    <row r="50" spans="1:24" s="348" customFormat="1" ht="25.5" x14ac:dyDescent="0.2">
      <c r="A50" s="350" t="s">
        <v>109</v>
      </c>
      <c r="B50" s="1266">
        <f>'college 2'!R50</f>
        <v>0</v>
      </c>
      <c r="C50" s="1266"/>
      <c r="D50" s="1266">
        <f>'college 1'!X50</f>
        <v>0</v>
      </c>
      <c r="E50" s="1266">
        <f>'college 1'!Y50</f>
        <v>0</v>
      </c>
      <c r="F50" s="1266">
        <f>'collège 3'!J50</f>
        <v>0</v>
      </c>
      <c r="G50" s="1266">
        <f>'collège 3'!K50</f>
        <v>0</v>
      </c>
      <c r="H50" s="1266">
        <f>'collège 4'!X50</f>
        <v>0</v>
      </c>
      <c r="I50" s="1266">
        <f>'collège 4'!Y50</f>
        <v>0</v>
      </c>
      <c r="J50" s="1266">
        <f>'collège 5'!N50</f>
        <v>0</v>
      </c>
      <c r="K50" s="1266">
        <f>'collège 5'!O50</f>
        <v>0</v>
      </c>
      <c r="L50" s="1266">
        <f>'collège 6'!H50</f>
        <v>0</v>
      </c>
      <c r="M50" s="1266">
        <f>'collège 6'!I50</f>
        <v>0</v>
      </c>
      <c r="N50" s="1266">
        <f>'collège 7'!R50</f>
        <v>0</v>
      </c>
      <c r="O50" s="1266">
        <f>'collège 7'!S50</f>
        <v>0</v>
      </c>
      <c r="P50" s="1309">
        <f t="shared" si="5"/>
        <v>0</v>
      </c>
      <c r="Q50" s="1310"/>
      <c r="R50" s="349"/>
      <c r="S50" s="1320">
        <f>'SERVIVES MUTUALISES FORM 1'!H50</f>
        <v>0</v>
      </c>
      <c r="T50" s="1266"/>
      <c r="U50" s="1266">
        <f>'SERVICES MUTUALISES FORM 2'!D50</f>
        <v>0</v>
      </c>
      <c r="V50" s="1266"/>
      <c r="W50" s="1266">
        <f>'SERVICES MUTUALISES FORM 3'!D50</f>
        <v>0</v>
      </c>
      <c r="X50" s="1321"/>
    </row>
    <row r="51" spans="1:24" x14ac:dyDescent="0.2">
      <c r="A51" s="351" t="s">
        <v>140</v>
      </c>
      <c r="B51" s="1268">
        <f>'college 2'!R51</f>
        <v>0</v>
      </c>
      <c r="C51" s="1268"/>
      <c r="D51" s="1268">
        <f>'college 1'!X51</f>
        <v>0</v>
      </c>
      <c r="E51" s="1268">
        <f>'college 1'!Y51</f>
        <v>0</v>
      </c>
      <c r="F51" s="1268">
        <f>'collège 3'!J51</f>
        <v>0</v>
      </c>
      <c r="G51" s="1268">
        <f>'collège 3'!K51</f>
        <v>0</v>
      </c>
      <c r="H51" s="1268">
        <f>'collège 4'!X51</f>
        <v>0</v>
      </c>
      <c r="I51" s="1268">
        <f>'collège 4'!Y51</f>
        <v>0</v>
      </c>
      <c r="J51" s="1268">
        <f>'collège 5'!N51</f>
        <v>0</v>
      </c>
      <c r="K51" s="1268">
        <f>'collège 5'!O51</f>
        <v>0</v>
      </c>
      <c r="L51" s="1268">
        <f>'collège 6'!H51</f>
        <v>0</v>
      </c>
      <c r="M51" s="1268">
        <f>'collège 6'!I51</f>
        <v>0</v>
      </c>
      <c r="N51" s="1268">
        <f>'collège 7'!R51</f>
        <v>0</v>
      </c>
      <c r="O51" s="1268">
        <f>'collège 7'!S51</f>
        <v>0</v>
      </c>
      <c r="P51" s="1311">
        <f t="shared" si="5"/>
        <v>0</v>
      </c>
      <c r="Q51" s="1312"/>
      <c r="R51" s="343"/>
      <c r="S51" s="1322">
        <f>'SERVIVES MUTUALISES FORM 1'!H51</f>
        <v>0</v>
      </c>
      <c r="T51" s="1268"/>
      <c r="U51" s="1268">
        <f>'SERVICES MUTUALISES FORM 2'!D51</f>
        <v>0</v>
      </c>
      <c r="V51" s="1268"/>
      <c r="W51" s="1268">
        <f>'SERVICES MUTUALISES FORM 3'!D51</f>
        <v>0</v>
      </c>
      <c r="X51" s="1333"/>
    </row>
    <row r="52" spans="1:24" x14ac:dyDescent="0.2">
      <c r="A52" s="351" t="s">
        <v>141</v>
      </c>
      <c r="B52" s="1268">
        <f>'college 2'!R52</f>
        <v>0</v>
      </c>
      <c r="C52" s="1268"/>
      <c r="D52" s="1268">
        <f>'college 1'!X52</f>
        <v>0</v>
      </c>
      <c r="E52" s="1268">
        <f>'college 1'!Y52</f>
        <v>0</v>
      </c>
      <c r="F52" s="1268">
        <f>'collège 3'!J52</f>
        <v>0</v>
      </c>
      <c r="G52" s="1268">
        <f>'collège 3'!K52</f>
        <v>0</v>
      </c>
      <c r="H52" s="1268">
        <f>'collège 4'!X52</f>
        <v>0</v>
      </c>
      <c r="I52" s="1268">
        <f>'collège 4'!Y52</f>
        <v>0</v>
      </c>
      <c r="J52" s="1268">
        <f>'collège 5'!N52</f>
        <v>0</v>
      </c>
      <c r="K52" s="1268">
        <f>'collège 5'!O52</f>
        <v>0</v>
      </c>
      <c r="L52" s="1268">
        <f>'collège 6'!H52</f>
        <v>0</v>
      </c>
      <c r="M52" s="1268">
        <f>'collège 6'!I52</f>
        <v>0</v>
      </c>
      <c r="N52" s="1268">
        <f>'collège 7'!R52</f>
        <v>0</v>
      </c>
      <c r="O52" s="1268">
        <f>'collège 7'!S52</f>
        <v>0</v>
      </c>
      <c r="P52" s="1311">
        <f t="shared" si="5"/>
        <v>0</v>
      </c>
      <c r="Q52" s="1312"/>
      <c r="R52" s="343"/>
      <c r="S52" s="1322">
        <f>'SERVIVES MUTUALISES FORM 1'!H52</f>
        <v>0</v>
      </c>
      <c r="T52" s="1268"/>
      <c r="U52" s="1268">
        <f>'SERVICES MUTUALISES FORM 2'!D52</f>
        <v>0</v>
      </c>
      <c r="V52" s="1268"/>
      <c r="W52" s="1268">
        <f>'SERVICES MUTUALISES FORM 3'!D52</f>
        <v>0</v>
      </c>
      <c r="X52" s="1333"/>
    </row>
    <row r="53" spans="1:24" s="348" customFormat="1" ht="25.5" x14ac:dyDescent="0.2">
      <c r="A53" s="350" t="s">
        <v>110</v>
      </c>
      <c r="B53" s="1266">
        <f>'college 2'!R53</f>
        <v>0</v>
      </c>
      <c r="C53" s="1266"/>
      <c r="D53" s="1266">
        <f>'college 1'!X53</f>
        <v>0</v>
      </c>
      <c r="E53" s="1266">
        <f>'college 1'!Y53</f>
        <v>0</v>
      </c>
      <c r="F53" s="1266">
        <f>'collège 3'!J53</f>
        <v>0</v>
      </c>
      <c r="G53" s="1266">
        <f>'collège 3'!K53</f>
        <v>0</v>
      </c>
      <c r="H53" s="1266">
        <f>'collège 4'!X53</f>
        <v>0</v>
      </c>
      <c r="I53" s="1266">
        <f>'collège 4'!Y53</f>
        <v>0</v>
      </c>
      <c r="J53" s="1266">
        <f>'collège 5'!N53</f>
        <v>0</v>
      </c>
      <c r="K53" s="1266">
        <f>'collège 5'!O53</f>
        <v>0</v>
      </c>
      <c r="L53" s="1266">
        <f>'collège 6'!H53</f>
        <v>0</v>
      </c>
      <c r="M53" s="1266">
        <f>'collège 6'!I53</f>
        <v>0</v>
      </c>
      <c r="N53" s="1266">
        <f>'collège 7'!R53</f>
        <v>0</v>
      </c>
      <c r="O53" s="1266">
        <f>'collège 7'!S53</f>
        <v>0</v>
      </c>
      <c r="P53" s="1309">
        <f t="shared" si="5"/>
        <v>0</v>
      </c>
      <c r="Q53" s="1310"/>
      <c r="R53" s="349"/>
      <c r="S53" s="1320">
        <f>'SERVIVES MUTUALISES FORM 1'!H53</f>
        <v>0</v>
      </c>
      <c r="T53" s="1266"/>
      <c r="U53" s="1266">
        <f>'SERVICES MUTUALISES FORM 2'!D53</f>
        <v>0</v>
      </c>
      <c r="V53" s="1266"/>
      <c r="W53" s="1266">
        <f>'SERVICES MUTUALISES FORM 3'!D53</f>
        <v>0</v>
      </c>
      <c r="X53" s="1321"/>
    </row>
    <row r="54" spans="1:24" s="333" customFormat="1" x14ac:dyDescent="0.2">
      <c r="A54" s="347" t="s">
        <v>102</v>
      </c>
      <c r="B54" s="1269">
        <f>'college 2'!R54</f>
        <v>0</v>
      </c>
      <c r="C54" s="1269"/>
      <c r="D54" s="1267">
        <f>'college 1'!X54</f>
        <v>0</v>
      </c>
      <c r="E54" s="1267">
        <f>'college 1'!Y54</f>
        <v>0</v>
      </c>
      <c r="F54" s="1267">
        <f>'collège 3'!J54</f>
        <v>0</v>
      </c>
      <c r="G54" s="1267">
        <f>'collège 3'!K54</f>
        <v>0</v>
      </c>
      <c r="H54" s="1267">
        <f>'collège 4'!X54</f>
        <v>0</v>
      </c>
      <c r="I54" s="1267">
        <f>'collège 4'!Y54</f>
        <v>0</v>
      </c>
      <c r="J54" s="1267">
        <f>'collège 5'!N54</f>
        <v>0</v>
      </c>
      <c r="K54" s="1267">
        <f>'collège 5'!O54</f>
        <v>0</v>
      </c>
      <c r="L54" s="1267">
        <f>'collège 6'!H54</f>
        <v>0</v>
      </c>
      <c r="M54" s="1267">
        <f>'collège 6'!I54</f>
        <v>0</v>
      </c>
      <c r="N54" s="1267">
        <f>'collège 7'!R54</f>
        <v>0</v>
      </c>
      <c r="O54" s="1267">
        <f>'collège 7'!S54</f>
        <v>0</v>
      </c>
      <c r="P54" s="1311">
        <f t="shared" si="5"/>
        <v>0</v>
      </c>
      <c r="Q54" s="1312"/>
      <c r="R54" s="346"/>
      <c r="S54" s="1324">
        <f>'SERVIVES MUTUALISES FORM 1'!H54</f>
        <v>0</v>
      </c>
      <c r="T54" s="1269"/>
      <c r="U54" s="1269">
        <f>'SERVICES MUTUALISES FORM 2'!D54</f>
        <v>0</v>
      </c>
      <c r="V54" s="1269"/>
      <c r="W54" s="1269">
        <f>'SERVICES MUTUALISES FORM 3'!D54</f>
        <v>0</v>
      </c>
      <c r="X54" s="1323"/>
    </row>
    <row r="55" spans="1:24" x14ac:dyDescent="0.2">
      <c r="A55" s="345" t="s">
        <v>180</v>
      </c>
      <c r="B55" s="1268">
        <f>'college 2'!R55</f>
        <v>0</v>
      </c>
      <c r="C55" s="1268"/>
      <c r="D55" s="1263">
        <f>'college 1'!X55</f>
        <v>0</v>
      </c>
      <c r="E55" s="1263">
        <f>'college 1'!Y55</f>
        <v>0</v>
      </c>
      <c r="F55" s="1263">
        <f>'collège 3'!J55</f>
        <v>0</v>
      </c>
      <c r="G55" s="1263">
        <f>'collège 3'!K55</f>
        <v>0</v>
      </c>
      <c r="H55" s="1263">
        <f>'collège 4'!X55</f>
        <v>0</v>
      </c>
      <c r="I55" s="1263">
        <f>'collège 4'!Y55</f>
        <v>0</v>
      </c>
      <c r="J55" s="1263">
        <f>'collège 5'!N55</f>
        <v>0</v>
      </c>
      <c r="K55" s="1263">
        <f>'collège 5'!O55</f>
        <v>0</v>
      </c>
      <c r="L55" s="1263">
        <f>'collège 6'!H55</f>
        <v>0</v>
      </c>
      <c r="M55" s="1263">
        <f>'collège 6'!I55</f>
        <v>0</v>
      </c>
      <c r="N55" s="1263">
        <f>'collège 7'!R55</f>
        <v>0</v>
      </c>
      <c r="O55" s="1263">
        <f>'collège 7'!S55</f>
        <v>0</v>
      </c>
      <c r="P55" s="1311">
        <f t="shared" si="5"/>
        <v>0</v>
      </c>
      <c r="Q55" s="1312"/>
      <c r="R55" s="343"/>
      <c r="S55" s="1322">
        <f>'SERVIVES MUTUALISES FORM 1'!H55</f>
        <v>0</v>
      </c>
      <c r="T55" s="1268"/>
      <c r="U55" s="1268">
        <f>'SERVICES MUTUALISES FORM 2'!D55</f>
        <v>0</v>
      </c>
      <c r="V55" s="1268"/>
      <c r="W55" s="1268">
        <f>'SERVICES MUTUALISES FORM 3'!D55</f>
        <v>0</v>
      </c>
      <c r="X55" s="1333"/>
    </row>
    <row r="56" spans="1:24" x14ac:dyDescent="0.2">
      <c r="A56" s="345" t="s">
        <v>101</v>
      </c>
      <c r="B56" s="1263">
        <f>'college 2'!R56</f>
        <v>0</v>
      </c>
      <c r="C56" s="1263"/>
      <c r="D56" s="1263">
        <f>'college 1'!X56</f>
        <v>0</v>
      </c>
      <c r="E56" s="1263">
        <f>'college 1'!Y56</f>
        <v>0</v>
      </c>
      <c r="F56" s="1263">
        <f>'collège 3'!J56</f>
        <v>0</v>
      </c>
      <c r="G56" s="1263">
        <f>'collège 3'!K56</f>
        <v>0</v>
      </c>
      <c r="H56" s="1263">
        <f>'collège 4'!X56</f>
        <v>0</v>
      </c>
      <c r="I56" s="1263">
        <f>'collège 4'!Y56</f>
        <v>0</v>
      </c>
      <c r="J56" s="1263">
        <f>'collège 5'!N56</f>
        <v>0</v>
      </c>
      <c r="K56" s="1263">
        <f>'collège 5'!O56</f>
        <v>0</v>
      </c>
      <c r="L56" s="1263">
        <f>'collège 6'!H56</f>
        <v>0</v>
      </c>
      <c r="M56" s="1263">
        <f>'collège 6'!I56</f>
        <v>0</v>
      </c>
      <c r="N56" s="1263">
        <f>'collège 7'!R56</f>
        <v>0</v>
      </c>
      <c r="O56" s="1263">
        <f>'collège 7'!S56</f>
        <v>0</v>
      </c>
      <c r="P56" s="1311">
        <f t="shared" si="5"/>
        <v>0</v>
      </c>
      <c r="Q56" s="1312"/>
      <c r="R56" s="343"/>
      <c r="S56" s="1319">
        <f>'SERVIVES MUTUALISES FORM 1'!H56</f>
        <v>0</v>
      </c>
      <c r="T56" s="1263"/>
      <c r="U56" s="1263">
        <f>'SERVICES MUTUALISES FORM 2'!D56</f>
        <v>0</v>
      </c>
      <c r="V56" s="1263"/>
      <c r="W56" s="1263">
        <f>'SERVICES MUTUALISES FORM 3'!D56</f>
        <v>0</v>
      </c>
      <c r="X56" s="1326"/>
    </row>
    <row r="57" spans="1:24" x14ac:dyDescent="0.2">
      <c r="A57" s="345" t="s">
        <v>103</v>
      </c>
      <c r="B57" s="1263">
        <f>'college 2'!R57</f>
        <v>0</v>
      </c>
      <c r="C57" s="1263"/>
      <c r="D57" s="1263">
        <f>'college 1'!X57</f>
        <v>0</v>
      </c>
      <c r="E57" s="1263">
        <f>'college 1'!Y57</f>
        <v>0</v>
      </c>
      <c r="F57" s="1263">
        <f>'collège 3'!J57</f>
        <v>0</v>
      </c>
      <c r="G57" s="1263">
        <f>'collège 3'!K57</f>
        <v>0</v>
      </c>
      <c r="H57" s="1263">
        <f>'collège 4'!X57</f>
        <v>0</v>
      </c>
      <c r="I57" s="1263">
        <f>'collège 4'!Y57</f>
        <v>0</v>
      </c>
      <c r="J57" s="1263">
        <f>'collège 5'!N57</f>
        <v>0</v>
      </c>
      <c r="K57" s="1263">
        <f>'collège 5'!O57</f>
        <v>0</v>
      </c>
      <c r="L57" s="1263">
        <f>'collège 6'!H57</f>
        <v>0</v>
      </c>
      <c r="M57" s="1263">
        <f>'collège 6'!I57</f>
        <v>0</v>
      </c>
      <c r="N57" s="1263">
        <f>'collège 7'!R57</f>
        <v>0</v>
      </c>
      <c r="O57" s="1263">
        <f>'collège 7'!S57</f>
        <v>0</v>
      </c>
      <c r="P57" s="1311">
        <f t="shared" si="5"/>
        <v>0</v>
      </c>
      <c r="Q57" s="1312"/>
      <c r="R57" s="343"/>
      <c r="S57" s="1319">
        <f>'SERVIVES MUTUALISES FORM 1'!H57</f>
        <v>0</v>
      </c>
      <c r="T57" s="1263"/>
      <c r="U57" s="1263">
        <f>'SERVICES MUTUALISES FORM 2'!D57</f>
        <v>0</v>
      </c>
      <c r="V57" s="1263"/>
      <c r="W57" s="1263">
        <f>'SERVICES MUTUALISES FORM 3'!D57</f>
        <v>0</v>
      </c>
      <c r="X57" s="1326"/>
    </row>
    <row r="58" spans="1:24" ht="13.5" thickBot="1" x14ac:dyDescent="0.25">
      <c r="A58" s="344" t="s">
        <v>47</v>
      </c>
      <c r="B58" s="1245">
        <f>'college 2'!R58</f>
        <v>0</v>
      </c>
      <c r="C58" s="1246"/>
      <c r="D58" s="1245">
        <f>'college 1'!X58</f>
        <v>0</v>
      </c>
      <c r="E58" s="1246">
        <f>'college 1'!Y58</f>
        <v>0</v>
      </c>
      <c r="F58" s="1245">
        <f>'collège 3'!J58</f>
        <v>0</v>
      </c>
      <c r="G58" s="1246">
        <f>'collège 3'!K58</f>
        <v>0</v>
      </c>
      <c r="H58" s="1245">
        <f>'collège 4'!X58</f>
        <v>0</v>
      </c>
      <c r="I58" s="1246">
        <f>'collège 4'!Y58</f>
        <v>0</v>
      </c>
      <c r="J58" s="1245">
        <f>'collège 5'!N58</f>
        <v>0</v>
      </c>
      <c r="K58" s="1246">
        <f>'collège 5'!O58</f>
        <v>0</v>
      </c>
      <c r="L58" s="1245">
        <f>'collège 6'!H58</f>
        <v>0</v>
      </c>
      <c r="M58" s="1246">
        <f>'collège 6'!I58</f>
        <v>0</v>
      </c>
      <c r="N58" s="1245">
        <f>'collège 7'!R58</f>
        <v>0</v>
      </c>
      <c r="O58" s="1246">
        <f>'collège 7'!S58</f>
        <v>0</v>
      </c>
      <c r="P58" s="1295">
        <f t="shared" si="5"/>
        <v>0</v>
      </c>
      <c r="Q58" s="1296"/>
      <c r="R58" s="343"/>
      <c r="S58" s="1329">
        <f>'SERVIVES MUTUALISES FORM 1'!H58</f>
        <v>0</v>
      </c>
      <c r="T58" s="1330"/>
      <c r="U58" s="1330">
        <f>'SERVICES MUTUALISES FORM 2'!D58</f>
        <v>0</v>
      </c>
      <c r="V58" s="1330"/>
      <c r="W58" s="1330">
        <f>'SERVICES MUTUALISES FORM 3'!D58</f>
        <v>0</v>
      </c>
      <c r="X58" s="1336"/>
    </row>
    <row r="59" spans="1:24" ht="13.5" thickBot="1" x14ac:dyDescent="0.25">
      <c r="A59" s="341"/>
      <c r="B59" s="339"/>
      <c r="C59" s="339"/>
      <c r="D59" s="339"/>
      <c r="E59" s="339"/>
      <c r="F59" s="339"/>
      <c r="G59" s="339"/>
      <c r="H59" s="339"/>
      <c r="I59" s="339"/>
      <c r="J59" s="339"/>
      <c r="K59" s="339"/>
      <c r="L59" s="339"/>
      <c r="M59" s="339"/>
      <c r="N59" s="339"/>
      <c r="O59" s="339"/>
      <c r="P59" s="340"/>
      <c r="Q59" s="340"/>
      <c r="R59" s="334"/>
      <c r="S59" s="339"/>
      <c r="T59" s="339"/>
      <c r="U59" s="339"/>
      <c r="V59" s="339"/>
      <c r="W59" s="339"/>
      <c r="X59" s="339"/>
    </row>
    <row r="60" spans="1:24" ht="13.5" thickBot="1" x14ac:dyDescent="0.25">
      <c r="A60" s="342" t="s">
        <v>111</v>
      </c>
      <c r="B60" s="1247" t="e">
        <f>B47/B4</f>
        <v>#DIV/0!</v>
      </c>
      <c r="C60" s="1248"/>
      <c r="D60" s="1247" t="e">
        <f>D47/D4</f>
        <v>#DIV/0!</v>
      </c>
      <c r="E60" s="1248"/>
      <c r="F60" s="1247" t="e">
        <f>F47/F4</f>
        <v>#DIV/0!</v>
      </c>
      <c r="G60" s="1248"/>
      <c r="H60" s="1247" t="e">
        <f>H47/H4</f>
        <v>#DIV/0!</v>
      </c>
      <c r="I60" s="1248"/>
      <c r="J60" s="1247" t="e">
        <f>J47/J4</f>
        <v>#DIV/0!</v>
      </c>
      <c r="K60" s="1248"/>
      <c r="L60" s="1247" t="e">
        <f>L47/L4</f>
        <v>#DIV/0!</v>
      </c>
      <c r="M60" s="1248"/>
      <c r="N60" s="1247" t="e">
        <f>N47/N4</f>
        <v>#DIV/0!</v>
      </c>
      <c r="O60" s="1248"/>
      <c r="P60" s="1306" t="e">
        <f>P47/P4</f>
        <v>#DIV/0!</v>
      </c>
      <c r="Q60" s="1307"/>
      <c r="R60" s="334"/>
      <c r="S60" s="1327" t="e">
        <f>S47/S4</f>
        <v>#DIV/0!</v>
      </c>
      <c r="T60" s="1248"/>
      <c r="U60" s="1247" t="e">
        <f>U47/U4</f>
        <v>#DIV/0!</v>
      </c>
      <c r="V60" s="1248"/>
      <c r="W60" s="1247" t="e">
        <f>W47/W4</f>
        <v>#DIV/0!</v>
      </c>
      <c r="X60" s="1325"/>
    </row>
    <row r="61" spans="1:24" ht="13.5" thickBot="1" x14ac:dyDescent="0.25">
      <c r="A61" s="341"/>
      <c r="B61" s="339"/>
      <c r="C61" s="339"/>
      <c r="D61" s="339"/>
      <c r="E61" s="339"/>
      <c r="F61" s="339"/>
      <c r="G61" s="339"/>
      <c r="H61" s="339"/>
      <c r="I61" s="339"/>
      <c r="J61" s="339"/>
      <c r="K61" s="339"/>
      <c r="L61" s="339"/>
      <c r="M61" s="339"/>
      <c r="N61" s="339"/>
      <c r="O61" s="339"/>
      <c r="P61" s="340"/>
      <c r="Q61" s="340"/>
      <c r="R61" s="334"/>
      <c r="S61" s="339"/>
      <c r="T61" s="339"/>
      <c r="U61" s="339"/>
      <c r="V61" s="339"/>
      <c r="W61" s="339"/>
      <c r="X61" s="339"/>
    </row>
    <row r="62" spans="1:24" x14ac:dyDescent="0.2">
      <c r="A62" s="338" t="s">
        <v>4</v>
      </c>
      <c r="B62" s="1249">
        <f>'college 2'!R62</f>
        <v>0</v>
      </c>
      <c r="C62" s="1250"/>
      <c r="D62" s="1249">
        <f>'college 1'!X62</f>
        <v>0</v>
      </c>
      <c r="E62" s="1250">
        <f>'college 1'!Y62</f>
        <v>0</v>
      </c>
      <c r="F62" s="1249">
        <f>'collège 3'!J62</f>
        <v>0</v>
      </c>
      <c r="G62" s="1250">
        <f>'collège 3'!K62</f>
        <v>0</v>
      </c>
      <c r="H62" s="1249">
        <f>'collège 4'!X62</f>
        <v>0</v>
      </c>
      <c r="I62" s="1250">
        <f>'collège 4'!Y62</f>
        <v>0</v>
      </c>
      <c r="J62" s="1249">
        <f>'collège 5'!N62</f>
        <v>0</v>
      </c>
      <c r="K62" s="1250">
        <f>'collège 5'!O62</f>
        <v>0</v>
      </c>
      <c r="L62" s="1249">
        <f>'collège 6'!H62</f>
        <v>0</v>
      </c>
      <c r="M62" s="1250">
        <f>'collège 6'!I62</f>
        <v>0</v>
      </c>
      <c r="N62" s="1249">
        <f>'collège 7'!R62</f>
        <v>0</v>
      </c>
      <c r="O62" s="1250">
        <f>'collège 7'!S62</f>
        <v>0</v>
      </c>
      <c r="P62" s="1304">
        <f>SUM(B62:O62,S62:X62)</f>
        <v>0</v>
      </c>
      <c r="Q62" s="1305"/>
      <c r="R62" s="460"/>
      <c r="S62" s="1328">
        <f>'SERVIVES MUTUALISES FORM 1'!H62</f>
        <v>0</v>
      </c>
      <c r="T62" s="1250"/>
      <c r="U62" s="1249">
        <f>'SERVICES MUTUALISES FORM 2'!D62</f>
        <v>0</v>
      </c>
      <c r="V62" s="1250"/>
      <c r="W62" s="1249">
        <f>'SERVICES MUTUALISES FORM 3'!D62</f>
        <v>0</v>
      </c>
      <c r="X62" s="1318"/>
    </row>
    <row r="63" spans="1:24" x14ac:dyDescent="0.2">
      <c r="A63" s="337" t="s">
        <v>105</v>
      </c>
      <c r="B63" s="1243">
        <f>'college 2'!R63</f>
        <v>0</v>
      </c>
      <c r="C63" s="1244"/>
      <c r="D63" s="1243">
        <f>'college 1'!X63</f>
        <v>0</v>
      </c>
      <c r="E63" s="1244">
        <f>'college 1'!Y63</f>
        <v>0</v>
      </c>
      <c r="F63" s="1243">
        <f>'collège 3'!J63</f>
        <v>0</v>
      </c>
      <c r="G63" s="1244">
        <f>'collège 3'!K63</f>
        <v>0</v>
      </c>
      <c r="H63" s="1243">
        <f>'collège 4'!X63</f>
        <v>0</v>
      </c>
      <c r="I63" s="1244">
        <f>'collège 4'!Y63</f>
        <v>0</v>
      </c>
      <c r="J63" s="1243">
        <f>'collège 5'!N63</f>
        <v>0</v>
      </c>
      <c r="K63" s="1244">
        <f>'collège 5'!O63</f>
        <v>0</v>
      </c>
      <c r="L63" s="1243">
        <f>'collège 6'!H63</f>
        <v>0</v>
      </c>
      <c r="M63" s="1244">
        <f>'collège 6'!I63</f>
        <v>0</v>
      </c>
      <c r="N63" s="1243">
        <f>'collège 7'!R63</f>
        <v>0</v>
      </c>
      <c r="O63" s="1244">
        <f>'collège 7'!S63</f>
        <v>0</v>
      </c>
      <c r="P63" s="1301">
        <f>SUM(B63:O63,S63:X63)</f>
        <v>0</v>
      </c>
      <c r="Q63" s="1302"/>
      <c r="R63" s="460"/>
      <c r="S63" s="1308">
        <f>'SERVIVES MUTUALISES FORM 1'!H63</f>
        <v>0</v>
      </c>
      <c r="T63" s="1244"/>
      <c r="U63" s="1243">
        <f>'SERVICES MUTUALISES FORM 2'!D63</f>
        <v>0</v>
      </c>
      <c r="V63" s="1244"/>
      <c r="W63" s="1243">
        <f>'SERVICES MUTUALISES FORM 3'!D63</f>
        <v>0</v>
      </c>
      <c r="X63" s="1313"/>
    </row>
    <row r="64" spans="1:24" x14ac:dyDescent="0.2">
      <c r="A64" s="337" t="s">
        <v>29</v>
      </c>
      <c r="B64" s="1243">
        <f>'college 2'!R64</f>
        <v>0</v>
      </c>
      <c r="C64" s="1244"/>
      <c r="D64" s="1243">
        <f>'college 1'!X64</f>
        <v>0</v>
      </c>
      <c r="E64" s="1244">
        <f>'college 1'!Y64</f>
        <v>0</v>
      </c>
      <c r="F64" s="1243">
        <f>'collège 3'!J64</f>
        <v>0</v>
      </c>
      <c r="G64" s="1244">
        <f>'collège 3'!K64</f>
        <v>0</v>
      </c>
      <c r="H64" s="1243">
        <f>'collège 4'!X64</f>
        <v>0</v>
      </c>
      <c r="I64" s="1244">
        <f>'collège 4'!Y64</f>
        <v>0</v>
      </c>
      <c r="J64" s="1243">
        <f>'collège 5'!N64</f>
        <v>0</v>
      </c>
      <c r="K64" s="1244">
        <f>'collège 5'!O64</f>
        <v>0</v>
      </c>
      <c r="L64" s="1243">
        <f>'collège 6'!H64</f>
        <v>0</v>
      </c>
      <c r="M64" s="1244">
        <f>'collège 6'!I64</f>
        <v>0</v>
      </c>
      <c r="N64" s="1243">
        <f>'collège 7'!R64</f>
        <v>0</v>
      </c>
      <c r="O64" s="1244">
        <f>'collège 7'!S64</f>
        <v>0</v>
      </c>
      <c r="P64" s="1301">
        <f>SUM(B64:O64,S64:X64)</f>
        <v>0</v>
      </c>
      <c r="Q64" s="1302"/>
      <c r="R64" s="460"/>
      <c r="S64" s="1308">
        <f>'SERVIVES MUTUALISES FORM 1'!H64</f>
        <v>0</v>
      </c>
      <c r="T64" s="1244"/>
      <c r="U64" s="1243">
        <f>'SERVICES MUTUALISES FORM 2'!D64</f>
        <v>0</v>
      </c>
      <c r="V64" s="1244"/>
      <c r="W64" s="1243">
        <f>'SERVICES MUTUALISES FORM 3'!D64</f>
        <v>0</v>
      </c>
      <c r="X64" s="1313"/>
    </row>
    <row r="65" spans="1:24" x14ac:dyDescent="0.2">
      <c r="A65" s="337" t="s">
        <v>106</v>
      </c>
      <c r="B65" s="1243">
        <f>'college 2'!R65</f>
        <v>0</v>
      </c>
      <c r="C65" s="1244"/>
      <c r="D65" s="1243">
        <f>'college 1'!X65</f>
        <v>0</v>
      </c>
      <c r="E65" s="1244">
        <f>'college 1'!Y65</f>
        <v>0</v>
      </c>
      <c r="F65" s="1243">
        <f>'collège 3'!J65</f>
        <v>0</v>
      </c>
      <c r="G65" s="1244">
        <f>'collège 3'!K65</f>
        <v>0</v>
      </c>
      <c r="H65" s="1243">
        <f>'collège 4'!X65</f>
        <v>0</v>
      </c>
      <c r="I65" s="1244">
        <f>'collège 4'!Y65</f>
        <v>0</v>
      </c>
      <c r="J65" s="1243">
        <f>'collège 5'!N65</f>
        <v>0</v>
      </c>
      <c r="K65" s="1244">
        <f>'collège 5'!O65</f>
        <v>0</v>
      </c>
      <c r="L65" s="1243">
        <f>'collège 6'!H65</f>
        <v>0</v>
      </c>
      <c r="M65" s="1244">
        <f>'collège 6'!I65</f>
        <v>0</v>
      </c>
      <c r="N65" s="1243">
        <f>'collège 7'!R65</f>
        <v>0</v>
      </c>
      <c r="O65" s="1244">
        <f>'collège 7'!S65</f>
        <v>0</v>
      </c>
      <c r="P65" s="1301">
        <f>SUM(B65:O65,S65:X65)</f>
        <v>0</v>
      </c>
      <c r="Q65" s="1302"/>
      <c r="R65" s="460"/>
      <c r="S65" s="1308">
        <f>'SERVIVES MUTUALISES FORM 1'!H65</f>
        <v>0</v>
      </c>
      <c r="T65" s="1244"/>
      <c r="U65" s="1243">
        <f>'SERVICES MUTUALISES FORM 2'!D65</f>
        <v>0</v>
      </c>
      <c r="V65" s="1244"/>
      <c r="W65" s="1243">
        <f>'SERVICES MUTUALISES FORM 3'!D65</f>
        <v>0</v>
      </c>
      <c r="X65" s="1313"/>
    </row>
    <row r="66" spans="1:24" ht="13.5" thickBot="1" x14ac:dyDescent="0.25">
      <c r="A66" s="336" t="s">
        <v>121</v>
      </c>
      <c r="B66" s="1243">
        <f>'college 2'!R66</f>
        <v>0</v>
      </c>
      <c r="C66" s="1244"/>
      <c r="D66" s="1243">
        <f>'college 1'!X66</f>
        <v>0</v>
      </c>
      <c r="E66" s="1244">
        <f>'college 1'!Y66</f>
        <v>0</v>
      </c>
      <c r="F66" s="1243">
        <f>'collège 3'!J66</f>
        <v>0</v>
      </c>
      <c r="G66" s="1244">
        <f>'collège 3'!K66</f>
        <v>0</v>
      </c>
      <c r="H66" s="1243">
        <f>'collège 4'!X66</f>
        <v>0</v>
      </c>
      <c r="I66" s="1244">
        <f>'collège 4'!Y66</f>
        <v>0</v>
      </c>
      <c r="J66" s="1243">
        <f>'collège 5'!N66</f>
        <v>0</v>
      </c>
      <c r="K66" s="1244">
        <f>'collège 5'!O66</f>
        <v>0</v>
      </c>
      <c r="L66" s="1243">
        <f>'collège 6'!H66</f>
        <v>0</v>
      </c>
      <c r="M66" s="1244">
        <f>'collège 6'!I66</f>
        <v>0</v>
      </c>
      <c r="N66" s="1243">
        <f>'collège 7'!R66</f>
        <v>0</v>
      </c>
      <c r="O66" s="1244">
        <f>'collège 7'!S66</f>
        <v>0</v>
      </c>
      <c r="P66" s="1301">
        <f>SUM(B66:O66,S66:X66)</f>
        <v>0</v>
      </c>
      <c r="Q66" s="1302"/>
      <c r="R66" s="460"/>
      <c r="S66" s="1299">
        <f>'SERVIVES MUTUALISES FORM 1'!H66</f>
        <v>0</v>
      </c>
      <c r="T66" s="1300"/>
      <c r="U66" s="1316">
        <f>'SERVICES MUTUALISES FORM 2'!D66</f>
        <v>0</v>
      </c>
      <c r="V66" s="1300"/>
      <c r="W66" s="1316">
        <f>'SERVICES MUTUALISES FORM 3'!D66</f>
        <v>0</v>
      </c>
      <c r="X66" s="1317"/>
    </row>
    <row r="67" spans="1:24" ht="13.5" thickBot="1" x14ac:dyDescent="0.25">
      <c r="A67" s="335" t="s">
        <v>107</v>
      </c>
      <c r="B67" s="1241">
        <f>SUM(B62:C66)</f>
        <v>0</v>
      </c>
      <c r="C67" s="1242"/>
      <c r="D67" s="1241">
        <f>SUM(D62:E66)</f>
        <v>0</v>
      </c>
      <c r="E67" s="1242"/>
      <c r="F67" s="1241">
        <f>SUM(F62:G66)</f>
        <v>0</v>
      </c>
      <c r="G67" s="1242"/>
      <c r="H67" s="1241">
        <f>SUM(H62:I66)</f>
        <v>0</v>
      </c>
      <c r="I67" s="1242"/>
      <c r="J67" s="1241">
        <f>SUM(J62:K66)</f>
        <v>0</v>
      </c>
      <c r="K67" s="1242"/>
      <c r="L67" s="1241">
        <f>SUM(L62:M66)</f>
        <v>0</v>
      </c>
      <c r="M67" s="1242"/>
      <c r="N67" s="1241">
        <f>SUM(N62:O66)</f>
        <v>0</v>
      </c>
      <c r="O67" s="1242"/>
      <c r="P67" s="1241">
        <f>SUM(P62:Q66)</f>
        <v>0</v>
      </c>
      <c r="Q67" s="1303"/>
      <c r="R67" s="460"/>
      <c r="S67" s="1297">
        <f>'SERVIVES MUTUALISES FORM 1'!H67</f>
        <v>0</v>
      </c>
      <c r="T67" s="1298"/>
      <c r="U67" s="1297">
        <f>'SERVICES MUTUALISES FORM 2'!D67</f>
        <v>0</v>
      </c>
      <c r="V67" s="1298"/>
      <c r="W67" s="1314">
        <f>'SERVICES MUTUALISES FORM 3'!D67</f>
        <v>0</v>
      </c>
      <c r="X67" s="1315"/>
    </row>
    <row r="69" spans="1:24" x14ac:dyDescent="0.2">
      <c r="P69" s="332"/>
      <c r="Q69" s="332"/>
    </row>
    <row r="70" spans="1:24" x14ac:dyDescent="0.2">
      <c r="P70" s="332"/>
      <c r="Q70" s="332"/>
    </row>
    <row r="71" spans="1:24" x14ac:dyDescent="0.2">
      <c r="P71" s="332"/>
      <c r="Q71" s="332"/>
    </row>
  </sheetData>
  <mergeCells count="518">
    <mergeCell ref="N1:O2"/>
    <mergeCell ref="N5:O5"/>
    <mergeCell ref="N4:O4"/>
    <mergeCell ref="N3:O3"/>
    <mergeCell ref="W4:X4"/>
    <mergeCell ref="U1:V2"/>
    <mergeCell ref="P3:Q3"/>
    <mergeCell ref="U4:V4"/>
    <mergeCell ref="S4:T4"/>
    <mergeCell ref="P4:Q4"/>
    <mergeCell ref="U5:V5"/>
    <mergeCell ref="U26:V26"/>
    <mergeCell ref="U25:V25"/>
    <mergeCell ref="S24:T24"/>
    <mergeCell ref="U24:V24"/>
    <mergeCell ref="P6:Q6"/>
    <mergeCell ref="S6:T6"/>
    <mergeCell ref="P1:Q2"/>
    <mergeCell ref="W1:X2"/>
    <mergeCell ref="W3:X3"/>
    <mergeCell ref="U3:V3"/>
    <mergeCell ref="W5:X5"/>
    <mergeCell ref="P5:Q5"/>
    <mergeCell ref="S1:T2"/>
    <mergeCell ref="S3:T3"/>
    <mergeCell ref="W22:X22"/>
    <mergeCell ref="U6:V6"/>
    <mergeCell ref="U22:V22"/>
    <mergeCell ref="W21:X21"/>
    <mergeCell ref="U21:V21"/>
    <mergeCell ref="W6:X6"/>
    <mergeCell ref="N26:O26"/>
    <mergeCell ref="P28:Q28"/>
    <mergeCell ref="N28:O28"/>
    <mergeCell ref="P26:Q26"/>
    <mergeCell ref="N27:O27"/>
    <mergeCell ref="P27:Q27"/>
    <mergeCell ref="P33:Q33"/>
    <mergeCell ref="S21:T21"/>
    <mergeCell ref="S5:T5"/>
    <mergeCell ref="N24:O24"/>
    <mergeCell ref="P24:Q24"/>
    <mergeCell ref="P25:Q25"/>
    <mergeCell ref="N25:O25"/>
    <mergeCell ref="N23:O23"/>
    <mergeCell ref="N6:O6"/>
    <mergeCell ref="N22:O22"/>
    <mergeCell ref="P22:Q22"/>
    <mergeCell ref="P21:Q21"/>
    <mergeCell ref="P23:Q23"/>
    <mergeCell ref="N21:O21"/>
    <mergeCell ref="S23:T23"/>
    <mergeCell ref="S22:T22"/>
    <mergeCell ref="N30:O30"/>
    <mergeCell ref="N31:O31"/>
    <mergeCell ref="P31:Q31"/>
    <mergeCell ref="U31:V31"/>
    <mergeCell ref="S31:T31"/>
    <mergeCell ref="S28:T28"/>
    <mergeCell ref="N32:O32"/>
    <mergeCell ref="P30:Q30"/>
    <mergeCell ref="N33:O33"/>
    <mergeCell ref="W23:X23"/>
    <mergeCell ref="W25:X25"/>
    <mergeCell ref="P37:Q37"/>
    <mergeCell ref="U34:V34"/>
    <mergeCell ref="U37:V37"/>
    <mergeCell ref="U35:V35"/>
    <mergeCell ref="W32:X32"/>
    <mergeCell ref="W33:X33"/>
    <mergeCell ref="U33:V33"/>
    <mergeCell ref="U32:V32"/>
    <mergeCell ref="W24:X24"/>
    <mergeCell ref="W30:X30"/>
    <mergeCell ref="U30:V30"/>
    <mergeCell ref="S30:T30"/>
    <mergeCell ref="S25:T25"/>
    <mergeCell ref="S26:T26"/>
    <mergeCell ref="S27:T27"/>
    <mergeCell ref="U28:V28"/>
    <mergeCell ref="W26:X26"/>
    <mergeCell ref="W27:X27"/>
    <mergeCell ref="U27:V27"/>
    <mergeCell ref="W31:X31"/>
    <mergeCell ref="W28:X28"/>
    <mergeCell ref="U23:V23"/>
    <mergeCell ref="P32:Q32"/>
    <mergeCell ref="S33:T33"/>
    <mergeCell ref="S32:T32"/>
    <mergeCell ref="N34:O34"/>
    <mergeCell ref="P35:Q35"/>
    <mergeCell ref="P34:Q34"/>
    <mergeCell ref="L37:M37"/>
    <mergeCell ref="W37:X37"/>
    <mergeCell ref="N35:O35"/>
    <mergeCell ref="L35:M35"/>
    <mergeCell ref="W34:X34"/>
    <mergeCell ref="L32:M32"/>
    <mergeCell ref="L33:M33"/>
    <mergeCell ref="S35:T35"/>
    <mergeCell ref="W35:X35"/>
    <mergeCell ref="S34:T34"/>
    <mergeCell ref="S37:T37"/>
    <mergeCell ref="N37:O37"/>
    <mergeCell ref="N41:O41"/>
    <mergeCell ref="L40:M40"/>
    <mergeCell ref="P38:Q38"/>
    <mergeCell ref="N39:O39"/>
    <mergeCell ref="N40:O40"/>
    <mergeCell ref="L41:M41"/>
    <mergeCell ref="S38:T38"/>
    <mergeCell ref="L38:M38"/>
    <mergeCell ref="P41:Q41"/>
    <mergeCell ref="S40:T40"/>
    <mergeCell ref="S41:T41"/>
    <mergeCell ref="W41:X41"/>
    <mergeCell ref="U41:V41"/>
    <mergeCell ref="W40:X40"/>
    <mergeCell ref="U40:V40"/>
    <mergeCell ref="N38:O38"/>
    <mergeCell ref="W39:X39"/>
    <mergeCell ref="U39:V39"/>
    <mergeCell ref="P39:Q39"/>
    <mergeCell ref="S39:T39"/>
    <mergeCell ref="P40:Q40"/>
    <mergeCell ref="U38:V38"/>
    <mergeCell ref="W38:X38"/>
    <mergeCell ref="N43:O43"/>
    <mergeCell ref="N44:O44"/>
    <mergeCell ref="L44:M44"/>
    <mergeCell ref="L42:M42"/>
    <mergeCell ref="L43:M43"/>
    <mergeCell ref="N42:O42"/>
    <mergeCell ref="U42:V42"/>
    <mergeCell ref="W42:X42"/>
    <mergeCell ref="W51:X51"/>
    <mergeCell ref="S42:T42"/>
    <mergeCell ref="U49:V49"/>
    <mergeCell ref="U50:V50"/>
    <mergeCell ref="S48:T48"/>
    <mergeCell ref="W49:X49"/>
    <mergeCell ref="U48:V48"/>
    <mergeCell ref="S49:T49"/>
    <mergeCell ref="N48:O48"/>
    <mergeCell ref="N49:O49"/>
    <mergeCell ref="N51:O51"/>
    <mergeCell ref="N50:O50"/>
    <mergeCell ref="P42:Q42"/>
    <mergeCell ref="L45:M45"/>
    <mergeCell ref="N47:O47"/>
    <mergeCell ref="N45:O45"/>
    <mergeCell ref="W43:X43"/>
    <mergeCell ref="W45:X45"/>
    <mergeCell ref="W47:X47"/>
    <mergeCell ref="U47:V47"/>
    <mergeCell ref="U45:V45"/>
    <mergeCell ref="U43:V43"/>
    <mergeCell ref="W44:X44"/>
    <mergeCell ref="P52:Q52"/>
    <mergeCell ref="S47:T47"/>
    <mergeCell ref="P51:Q51"/>
    <mergeCell ref="P49:Q49"/>
    <mergeCell ref="S50:T50"/>
    <mergeCell ref="S43:T43"/>
    <mergeCell ref="P48:Q48"/>
    <mergeCell ref="P47:Q47"/>
    <mergeCell ref="P43:Q43"/>
    <mergeCell ref="P50:Q50"/>
    <mergeCell ref="P44:Q44"/>
    <mergeCell ref="P45:Q45"/>
    <mergeCell ref="U52:V52"/>
    <mergeCell ref="S52:T52"/>
    <mergeCell ref="S51:T51"/>
    <mergeCell ref="S44:T44"/>
    <mergeCell ref="W52:X52"/>
    <mergeCell ref="U44:V44"/>
    <mergeCell ref="S45:T45"/>
    <mergeCell ref="W56:X56"/>
    <mergeCell ref="W58:X58"/>
    <mergeCell ref="U55:V55"/>
    <mergeCell ref="U51:V51"/>
    <mergeCell ref="U57:V57"/>
    <mergeCell ref="U58:V58"/>
    <mergeCell ref="U53:V53"/>
    <mergeCell ref="U54:V54"/>
    <mergeCell ref="U56:V56"/>
    <mergeCell ref="W55:X55"/>
    <mergeCell ref="W50:X50"/>
    <mergeCell ref="W48:X48"/>
    <mergeCell ref="W53:X53"/>
    <mergeCell ref="S55:T55"/>
    <mergeCell ref="W54:X54"/>
    <mergeCell ref="S54:T54"/>
    <mergeCell ref="W60:X60"/>
    <mergeCell ref="U60:V60"/>
    <mergeCell ref="W57:X57"/>
    <mergeCell ref="S60:T60"/>
    <mergeCell ref="S57:T57"/>
    <mergeCell ref="S58:T58"/>
    <mergeCell ref="W67:X67"/>
    <mergeCell ref="U65:V65"/>
    <mergeCell ref="W65:X65"/>
    <mergeCell ref="W66:X66"/>
    <mergeCell ref="U66:V66"/>
    <mergeCell ref="U67:V67"/>
    <mergeCell ref="U64:V64"/>
    <mergeCell ref="W63:X63"/>
    <mergeCell ref="W62:X62"/>
    <mergeCell ref="W64:X64"/>
    <mergeCell ref="P57:Q57"/>
    <mergeCell ref="L58:M58"/>
    <mergeCell ref="F65:G65"/>
    <mergeCell ref="S65:T65"/>
    <mergeCell ref="F58:G58"/>
    <mergeCell ref="F57:G57"/>
    <mergeCell ref="U63:V63"/>
    <mergeCell ref="U62:V62"/>
    <mergeCell ref="N57:O57"/>
    <mergeCell ref="S62:T62"/>
    <mergeCell ref="S64:T64"/>
    <mergeCell ref="N53:O53"/>
    <mergeCell ref="P53:Q53"/>
    <mergeCell ref="P54:Q54"/>
    <mergeCell ref="P56:Q56"/>
    <mergeCell ref="N54:O54"/>
    <mergeCell ref="N56:O56"/>
    <mergeCell ref="P55:Q55"/>
    <mergeCell ref="N55:O55"/>
    <mergeCell ref="S63:T63"/>
    <mergeCell ref="S56:T56"/>
    <mergeCell ref="S53:T53"/>
    <mergeCell ref="F67:G67"/>
    <mergeCell ref="F66:G66"/>
    <mergeCell ref="L67:M67"/>
    <mergeCell ref="N67:O67"/>
    <mergeCell ref="L66:M66"/>
    <mergeCell ref="P65:Q65"/>
    <mergeCell ref="J67:K67"/>
    <mergeCell ref="H67:I67"/>
    <mergeCell ref="H66:I66"/>
    <mergeCell ref="J66:K66"/>
    <mergeCell ref="S67:T67"/>
    <mergeCell ref="S66:T66"/>
    <mergeCell ref="N65:O65"/>
    <mergeCell ref="N66:O66"/>
    <mergeCell ref="P66:Q66"/>
    <mergeCell ref="J65:K65"/>
    <mergeCell ref="P67:Q67"/>
    <mergeCell ref="H65:I65"/>
    <mergeCell ref="L65:M65"/>
    <mergeCell ref="N64:O64"/>
    <mergeCell ref="L60:M60"/>
    <mergeCell ref="J64:K64"/>
    <mergeCell ref="N60:O60"/>
    <mergeCell ref="J60:K60"/>
    <mergeCell ref="H57:I57"/>
    <mergeCell ref="N52:O52"/>
    <mergeCell ref="H60:I60"/>
    <mergeCell ref="P58:Q58"/>
    <mergeCell ref="L64:M64"/>
    <mergeCell ref="N62:O62"/>
    <mergeCell ref="L62:M62"/>
    <mergeCell ref="L63:M63"/>
    <mergeCell ref="N58:O58"/>
    <mergeCell ref="P64:Q64"/>
    <mergeCell ref="N63:O63"/>
    <mergeCell ref="P62:Q62"/>
    <mergeCell ref="P63:Q63"/>
    <mergeCell ref="P60:Q60"/>
    <mergeCell ref="F64:G64"/>
    <mergeCell ref="H58:I58"/>
    <mergeCell ref="F62:G62"/>
    <mergeCell ref="H53:I53"/>
    <mergeCell ref="F63:G63"/>
    <mergeCell ref="F55:G55"/>
    <mergeCell ref="F56:G56"/>
    <mergeCell ref="H54:I54"/>
    <mergeCell ref="J63:K63"/>
    <mergeCell ref="H64:I64"/>
    <mergeCell ref="H62:I62"/>
    <mergeCell ref="J58:K58"/>
    <mergeCell ref="J57:K57"/>
    <mergeCell ref="J62:K62"/>
    <mergeCell ref="J53:K53"/>
    <mergeCell ref="J55:K55"/>
    <mergeCell ref="J56:K56"/>
    <mergeCell ref="H63:I63"/>
    <mergeCell ref="F54:G54"/>
    <mergeCell ref="F60:G60"/>
    <mergeCell ref="F53:G53"/>
    <mergeCell ref="L47:M47"/>
    <mergeCell ref="J51:K51"/>
    <mergeCell ref="H51:I51"/>
    <mergeCell ref="J47:K47"/>
    <mergeCell ref="H50:I50"/>
    <mergeCell ref="J50:K50"/>
    <mergeCell ref="J48:K48"/>
    <mergeCell ref="L48:M48"/>
    <mergeCell ref="H56:I56"/>
    <mergeCell ref="H55:I55"/>
    <mergeCell ref="L56:M56"/>
    <mergeCell ref="L57:M57"/>
    <mergeCell ref="L55:M55"/>
    <mergeCell ref="L54:M54"/>
    <mergeCell ref="J52:K52"/>
    <mergeCell ref="L49:M49"/>
    <mergeCell ref="L50:M50"/>
    <mergeCell ref="J54:K54"/>
    <mergeCell ref="H52:I52"/>
    <mergeCell ref="F51:G51"/>
    <mergeCell ref="F50:G50"/>
    <mergeCell ref="L51:M51"/>
    <mergeCell ref="F52:G52"/>
    <mergeCell ref="L52:M52"/>
    <mergeCell ref="L53:M53"/>
    <mergeCell ref="H49:I49"/>
    <mergeCell ref="J44:K44"/>
    <mergeCell ref="F48:G48"/>
    <mergeCell ref="J49:K49"/>
    <mergeCell ref="J45:K45"/>
    <mergeCell ref="F44:G44"/>
    <mergeCell ref="F49:G49"/>
    <mergeCell ref="H47:I47"/>
    <mergeCell ref="F47:G47"/>
    <mergeCell ref="H44:I44"/>
    <mergeCell ref="F45:G45"/>
    <mergeCell ref="H45:I45"/>
    <mergeCell ref="H48:I48"/>
    <mergeCell ref="H37:I37"/>
    <mergeCell ref="H39:I39"/>
    <mergeCell ref="H41:I41"/>
    <mergeCell ref="H38:I38"/>
    <mergeCell ref="F42:G42"/>
    <mergeCell ref="F41:G41"/>
    <mergeCell ref="H43:I43"/>
    <mergeCell ref="J43:K43"/>
    <mergeCell ref="J32:K32"/>
    <mergeCell ref="L25:M25"/>
    <mergeCell ref="L27:M27"/>
    <mergeCell ref="L28:M28"/>
    <mergeCell ref="J41:K41"/>
    <mergeCell ref="L31:M31"/>
    <mergeCell ref="L30:M30"/>
    <mergeCell ref="F31:G31"/>
    <mergeCell ref="H33:I33"/>
    <mergeCell ref="H34:I34"/>
    <mergeCell ref="L34:M34"/>
    <mergeCell ref="J31:K31"/>
    <mergeCell ref="H31:I31"/>
    <mergeCell ref="H30:I30"/>
    <mergeCell ref="J30:K30"/>
    <mergeCell ref="F33:G33"/>
    <mergeCell ref="F32:G32"/>
    <mergeCell ref="F40:G40"/>
    <mergeCell ref="F34:G34"/>
    <mergeCell ref="F30:G30"/>
    <mergeCell ref="F27:G27"/>
    <mergeCell ref="F35:G35"/>
    <mergeCell ref="H42:I42"/>
    <mergeCell ref="J42:K42"/>
    <mergeCell ref="F43:G43"/>
    <mergeCell ref="F37:G37"/>
    <mergeCell ref="F38:G38"/>
    <mergeCell ref="F39:G39"/>
    <mergeCell ref="L4:M4"/>
    <mergeCell ref="J5:K5"/>
    <mergeCell ref="L6:M6"/>
    <mergeCell ref="J6:K6"/>
    <mergeCell ref="L21:M21"/>
    <mergeCell ref="L5:M5"/>
    <mergeCell ref="J4:K4"/>
    <mergeCell ref="J35:K35"/>
    <mergeCell ref="J37:K37"/>
    <mergeCell ref="J39:K39"/>
    <mergeCell ref="L39:M39"/>
    <mergeCell ref="H40:I40"/>
    <mergeCell ref="L22:M22"/>
    <mergeCell ref="L24:M24"/>
    <mergeCell ref="J38:K38"/>
    <mergeCell ref="J40:K40"/>
    <mergeCell ref="H28:I28"/>
    <mergeCell ref="L23:M23"/>
    <mergeCell ref="H35:I35"/>
    <mergeCell ref="H1:I2"/>
    <mergeCell ref="H3:I3"/>
    <mergeCell ref="H23:I23"/>
    <mergeCell ref="H6:I6"/>
    <mergeCell ref="H21:I21"/>
    <mergeCell ref="H22:I22"/>
    <mergeCell ref="J21:K21"/>
    <mergeCell ref="J22:K22"/>
    <mergeCell ref="H24:I24"/>
    <mergeCell ref="J23:K23"/>
    <mergeCell ref="H27:I27"/>
    <mergeCell ref="J24:K24"/>
    <mergeCell ref="J26:K26"/>
    <mergeCell ref="J28:K28"/>
    <mergeCell ref="H26:I26"/>
    <mergeCell ref="J27:K27"/>
    <mergeCell ref="J25:K25"/>
    <mergeCell ref="H25:I25"/>
    <mergeCell ref="L1:M2"/>
    <mergeCell ref="L3:M3"/>
    <mergeCell ref="J1:K2"/>
    <mergeCell ref="J3:K3"/>
    <mergeCell ref="H4:I4"/>
    <mergeCell ref="F5:G5"/>
    <mergeCell ref="H32:I32"/>
    <mergeCell ref="J33:K33"/>
    <mergeCell ref="J34:K34"/>
    <mergeCell ref="L26:M26"/>
    <mergeCell ref="F26:G26"/>
    <mergeCell ref="F25:G25"/>
    <mergeCell ref="A1:A2"/>
    <mergeCell ref="B1:C2"/>
    <mergeCell ref="B3:C3"/>
    <mergeCell ref="D22:E22"/>
    <mergeCell ref="B4:C4"/>
    <mergeCell ref="D1:E2"/>
    <mergeCell ref="F1:G2"/>
    <mergeCell ref="H5:I5"/>
    <mergeCell ref="F4:G4"/>
    <mergeCell ref="F3:G3"/>
    <mergeCell ref="D5:E5"/>
    <mergeCell ref="D4:E4"/>
    <mergeCell ref="B5:C5"/>
    <mergeCell ref="B21:C21"/>
    <mergeCell ref="B6:C6"/>
    <mergeCell ref="D3:E3"/>
    <mergeCell ref="D23:E23"/>
    <mergeCell ref="F21:G21"/>
    <mergeCell ref="F23:G23"/>
    <mergeCell ref="B23:C23"/>
    <mergeCell ref="B22:C22"/>
    <mergeCell ref="B33:C33"/>
    <mergeCell ref="F24:G24"/>
    <mergeCell ref="F22:G22"/>
    <mergeCell ref="F6:G6"/>
    <mergeCell ref="B24:C24"/>
    <mergeCell ref="D24:E24"/>
    <mergeCell ref="F28:G28"/>
    <mergeCell ref="B31:C31"/>
    <mergeCell ref="D6:E6"/>
    <mergeCell ref="D21:E21"/>
    <mergeCell ref="D25:E25"/>
    <mergeCell ref="B26:C26"/>
    <mergeCell ref="B25:C25"/>
    <mergeCell ref="D26:E26"/>
    <mergeCell ref="D27:E27"/>
    <mergeCell ref="D28:E28"/>
    <mergeCell ref="B32:C32"/>
    <mergeCell ref="D31:E31"/>
    <mergeCell ref="D30:E30"/>
    <mergeCell ref="D32:E32"/>
    <mergeCell ref="B30:C30"/>
    <mergeCell ref="B27:C27"/>
    <mergeCell ref="B28:C28"/>
    <mergeCell ref="D33:E33"/>
    <mergeCell ref="D35:E35"/>
    <mergeCell ref="D39:E39"/>
    <mergeCell ref="D49:E49"/>
    <mergeCell ref="D47:E47"/>
    <mergeCell ref="D45:E45"/>
    <mergeCell ref="D42:E42"/>
    <mergeCell ref="D43:E43"/>
    <mergeCell ref="D44:E44"/>
    <mergeCell ref="B49:C49"/>
    <mergeCell ref="B54:C54"/>
    <mergeCell ref="D41:E41"/>
    <mergeCell ref="D40:E40"/>
    <mergeCell ref="D34:E34"/>
    <mergeCell ref="B34:C34"/>
    <mergeCell ref="D37:E37"/>
    <mergeCell ref="D38:E38"/>
    <mergeCell ref="B39:C39"/>
    <mergeCell ref="B38:C38"/>
    <mergeCell ref="B40:C40"/>
    <mergeCell ref="D52:E52"/>
    <mergeCell ref="B45:C45"/>
    <mergeCell ref="B35:C35"/>
    <mergeCell ref="B37:C37"/>
    <mergeCell ref="B47:C47"/>
    <mergeCell ref="B44:C44"/>
    <mergeCell ref="B43:C43"/>
    <mergeCell ref="B42:C42"/>
    <mergeCell ref="B41:C41"/>
    <mergeCell ref="D57:E57"/>
    <mergeCell ref="D48:E48"/>
    <mergeCell ref="B50:C50"/>
    <mergeCell ref="D54:E54"/>
    <mergeCell ref="D50:E50"/>
    <mergeCell ref="D51:E51"/>
    <mergeCell ref="D55:E55"/>
    <mergeCell ref="D56:E56"/>
    <mergeCell ref="B53:C53"/>
    <mergeCell ref="D53:E53"/>
    <mergeCell ref="B56:C56"/>
    <mergeCell ref="B57:C57"/>
    <mergeCell ref="B55:C55"/>
    <mergeCell ref="B48:C48"/>
    <mergeCell ref="B52:C52"/>
    <mergeCell ref="B51:C51"/>
    <mergeCell ref="D67:E67"/>
    <mergeCell ref="D64:E64"/>
    <mergeCell ref="B66:C66"/>
    <mergeCell ref="D66:E66"/>
    <mergeCell ref="D65:E65"/>
    <mergeCell ref="B67:C67"/>
    <mergeCell ref="B65:C65"/>
    <mergeCell ref="D58:E58"/>
    <mergeCell ref="B58:C58"/>
    <mergeCell ref="B63:C63"/>
    <mergeCell ref="B64:C64"/>
    <mergeCell ref="D60:E60"/>
    <mergeCell ref="D63:E63"/>
    <mergeCell ref="B62:C62"/>
    <mergeCell ref="B60:C60"/>
    <mergeCell ref="D62:E62"/>
  </mergeCells>
  <phoneticPr fontId="0" type="noConversion"/>
  <printOptions horizontalCentered="1" verticalCentered="1"/>
  <pageMargins left="0" right="0" top="0" bottom="0" header="0" footer="0"/>
  <pageSetup paperSize="8" scale="79" orientation="landscape" r:id="rId1"/>
  <headerFooter alignWithMargins="0">
    <oddHeader>&amp;CIGAENR cartographie Université de Lorraine&amp;R&amp;"Arial,Gras"&amp;8&amp;A</oddHeader>
    <oddFooter>&amp;RUL / DAPEQ / le 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>
    <tabColor theme="9"/>
    <pageSetUpPr fitToPage="1"/>
  </sheetPr>
  <dimension ref="A1:P55"/>
  <sheetViews>
    <sheetView workbookViewId="0">
      <pane xSplit="1" topLeftCell="F1" activePane="topRight" state="frozen"/>
      <selection pane="topRight" activeCell="A2" sqref="A2"/>
    </sheetView>
  </sheetViews>
  <sheetFormatPr baseColWidth="10" defaultColWidth="11.42578125" defaultRowHeight="12.75" x14ac:dyDescent="0.2"/>
  <cols>
    <col min="1" max="1" width="49.140625" customWidth="1"/>
    <col min="2" max="12" width="16.7109375" customWidth="1"/>
    <col min="13" max="13" width="11.42578125" customWidth="1"/>
    <col min="14" max="15" width="16.7109375" customWidth="1"/>
    <col min="16" max="16" width="18.85546875" customWidth="1"/>
  </cols>
  <sheetData>
    <row r="1" spans="1:15" ht="38.25" x14ac:dyDescent="0.2">
      <c r="A1" s="115" t="s">
        <v>425</v>
      </c>
      <c r="B1" s="116" t="s">
        <v>331</v>
      </c>
      <c r="C1" s="116" t="s">
        <v>309</v>
      </c>
      <c r="D1" s="116" t="s">
        <v>313</v>
      </c>
      <c r="E1" s="116" t="s">
        <v>317</v>
      </c>
      <c r="F1" s="116" t="s">
        <v>322</v>
      </c>
      <c r="G1" s="116" t="s">
        <v>326</v>
      </c>
      <c r="H1" s="116" t="s">
        <v>343</v>
      </c>
      <c r="I1" s="116" t="s">
        <v>339</v>
      </c>
      <c r="J1" s="116" t="s">
        <v>349</v>
      </c>
      <c r="K1" s="116" t="s">
        <v>352</v>
      </c>
      <c r="L1" s="116" t="s">
        <v>48</v>
      </c>
      <c r="N1" s="116" t="s">
        <v>187</v>
      </c>
      <c r="O1" s="116" t="s">
        <v>185</v>
      </c>
    </row>
    <row r="2" spans="1:15" x14ac:dyDescent="0.2">
      <c r="A2" s="117"/>
      <c r="B2" s="118"/>
      <c r="C2" s="118"/>
      <c r="D2" s="118"/>
      <c r="E2" s="119"/>
      <c r="F2" s="119"/>
      <c r="G2" s="119"/>
      <c r="H2" s="119"/>
      <c r="I2" s="119"/>
      <c r="J2" s="119"/>
      <c r="K2" s="119"/>
      <c r="L2" s="120"/>
      <c r="N2" s="119"/>
      <c r="O2" s="119"/>
    </row>
    <row r="3" spans="1:15" x14ac:dyDescent="0.2">
      <c r="A3" s="117"/>
      <c r="B3" s="205"/>
      <c r="C3" s="126"/>
      <c r="D3" s="118"/>
      <c r="E3" s="119"/>
      <c r="F3" s="119"/>
      <c r="G3" s="119"/>
      <c r="H3" s="119"/>
      <c r="I3" s="119"/>
      <c r="J3" s="119"/>
      <c r="K3" s="119"/>
      <c r="L3" s="120"/>
      <c r="N3" s="494"/>
      <c r="O3" s="494"/>
    </row>
    <row r="4" spans="1:15" x14ac:dyDescent="0.2">
      <c r="A4" s="117" t="s">
        <v>51</v>
      </c>
      <c r="B4" s="118"/>
      <c r="C4" s="118"/>
      <c r="D4" s="118"/>
      <c r="E4" s="119"/>
      <c r="F4" s="119"/>
      <c r="G4" s="119"/>
      <c r="H4" s="119"/>
      <c r="I4" s="119"/>
      <c r="J4" s="119"/>
      <c r="K4" s="119"/>
      <c r="L4" s="120"/>
      <c r="N4" s="119"/>
      <c r="O4" s="119"/>
    </row>
    <row r="5" spans="1:15" s="124" customFormat="1" x14ac:dyDescent="0.2">
      <c r="A5" s="121"/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23"/>
      <c r="N5" s="122"/>
      <c r="O5" s="122"/>
    </row>
    <row r="6" spans="1:15" x14ac:dyDescent="0.2">
      <c r="A6" s="325" t="s">
        <v>155</v>
      </c>
      <c r="B6" s="496">
        <f>'Pôle 6'!L6</f>
        <v>0</v>
      </c>
      <c r="C6" s="496">
        <f>'Pôle 1'!J6</f>
        <v>0</v>
      </c>
      <c r="D6" s="497">
        <f>'Pôle 2'!R6</f>
        <v>0</v>
      </c>
      <c r="E6" s="495">
        <f>'Pôle 3'!K6</f>
        <v>0</v>
      </c>
      <c r="F6" s="495">
        <f>'Pôle 4'!I6</f>
        <v>0</v>
      </c>
      <c r="G6" s="495">
        <f>'Pôle 5'!I6</f>
        <v>0</v>
      </c>
      <c r="H6" s="495">
        <f>'Pôle 8'!K6</f>
        <v>0</v>
      </c>
      <c r="I6" s="495">
        <f>'Pôle 7'!G6</f>
        <v>0</v>
      </c>
      <c r="J6" s="495">
        <f>'Pôle 9'!H6</f>
        <v>0</v>
      </c>
      <c r="K6" s="495">
        <f>'Pôle 10'!L6</f>
        <v>0</v>
      </c>
      <c r="L6" s="498">
        <f>SUM(B6:K6,N6:O6)</f>
        <v>0</v>
      </c>
      <c r="M6" s="499"/>
      <c r="N6" s="495">
        <f>'RECH - ÉCOLES DOCTORALES'!F6</f>
        <v>0</v>
      </c>
      <c r="O6" s="495">
        <f>'RECH - STR EXT RECHERCHE'!C6</f>
        <v>0</v>
      </c>
    </row>
    <row r="7" spans="1:15" x14ac:dyDescent="0.2">
      <c r="A7" s="325" t="s">
        <v>156</v>
      </c>
      <c r="B7" s="496">
        <f>'Pôle 6'!L7</f>
        <v>0</v>
      </c>
      <c r="C7" s="496">
        <f>'Pôle 1'!J7</f>
        <v>0</v>
      </c>
      <c r="D7" s="497">
        <f>'Pôle 2'!R7</f>
        <v>0</v>
      </c>
      <c r="E7" s="495">
        <f>'Pôle 3'!K7</f>
        <v>0</v>
      </c>
      <c r="F7" s="495">
        <f>'Pôle 4'!I7</f>
        <v>0</v>
      </c>
      <c r="G7" s="495">
        <f>'Pôle 5'!I7</f>
        <v>0</v>
      </c>
      <c r="H7" s="495">
        <f>'Pôle 8'!K7</f>
        <v>0</v>
      </c>
      <c r="I7" s="495">
        <f>'Pôle 7'!G7</f>
        <v>0</v>
      </c>
      <c r="J7" s="495">
        <f>'Pôle 9'!H7</f>
        <v>0</v>
      </c>
      <c r="K7" s="495">
        <f>'Pôle 10'!L7</f>
        <v>0</v>
      </c>
      <c r="L7" s="498">
        <f t="shared" ref="L7:L26" si="0">SUM(B7:K7,N7:O7)</f>
        <v>0</v>
      </c>
      <c r="M7" s="499"/>
      <c r="N7" s="495">
        <f>'RECH - ÉCOLES DOCTORALES'!F7</f>
        <v>0</v>
      </c>
      <c r="O7" s="495">
        <f>'RECH - STR EXT RECHERCHE'!C7</f>
        <v>0</v>
      </c>
    </row>
    <row r="8" spans="1:15" x14ac:dyDescent="0.2">
      <c r="A8" s="325" t="s">
        <v>157</v>
      </c>
      <c r="B8" s="496">
        <f>'Pôle 6'!L8</f>
        <v>0</v>
      </c>
      <c r="C8" s="496">
        <f>'Pôle 1'!J8</f>
        <v>0</v>
      </c>
      <c r="D8" s="497">
        <f>'Pôle 2'!R8</f>
        <v>0</v>
      </c>
      <c r="E8" s="495">
        <f>'Pôle 3'!K8</f>
        <v>0</v>
      </c>
      <c r="F8" s="495">
        <f>'Pôle 4'!I8</f>
        <v>0</v>
      </c>
      <c r="G8" s="495">
        <f>'Pôle 5'!I8</f>
        <v>0</v>
      </c>
      <c r="H8" s="495">
        <f>'Pôle 8'!K8</f>
        <v>0</v>
      </c>
      <c r="I8" s="495">
        <f>'Pôle 7'!G8</f>
        <v>0</v>
      </c>
      <c r="J8" s="495">
        <f>'Pôle 9'!H8</f>
        <v>0</v>
      </c>
      <c r="K8" s="495">
        <f>'Pôle 10'!L8</f>
        <v>0</v>
      </c>
      <c r="L8" s="498">
        <f>SUM(B8:K8,N8:O8)</f>
        <v>0</v>
      </c>
      <c r="M8" s="499"/>
      <c r="N8" s="495">
        <f>'RECH - ÉCOLES DOCTORALES'!F8</f>
        <v>0</v>
      </c>
      <c r="O8" s="495">
        <f>'RECH - STR EXT RECHERCHE'!C8</f>
        <v>0</v>
      </c>
    </row>
    <row r="9" spans="1:15" x14ac:dyDescent="0.2">
      <c r="A9" s="325" t="s">
        <v>158</v>
      </c>
      <c r="B9" s="496">
        <f>'Pôle 6'!L9</f>
        <v>0</v>
      </c>
      <c r="C9" s="496">
        <f>'Pôle 1'!J9</f>
        <v>0</v>
      </c>
      <c r="D9" s="497">
        <f>'Pôle 2'!R9</f>
        <v>0</v>
      </c>
      <c r="E9" s="495">
        <f>'Pôle 3'!K9</f>
        <v>0</v>
      </c>
      <c r="F9" s="495">
        <f>'Pôle 4'!I9</f>
        <v>0</v>
      </c>
      <c r="G9" s="495">
        <f>'Pôle 5'!I9</f>
        <v>0</v>
      </c>
      <c r="H9" s="495">
        <f>'Pôle 8'!K9</f>
        <v>0</v>
      </c>
      <c r="I9" s="495">
        <f>'Pôle 7'!G9</f>
        <v>0</v>
      </c>
      <c r="J9" s="495">
        <f>'Pôle 9'!H9</f>
        <v>0</v>
      </c>
      <c r="K9" s="495">
        <f>'Pôle 10'!L9</f>
        <v>0</v>
      </c>
      <c r="L9" s="498">
        <f t="shared" si="0"/>
        <v>0</v>
      </c>
      <c r="M9" s="499"/>
      <c r="N9" s="495">
        <f>'RECH - ÉCOLES DOCTORALES'!F9</f>
        <v>0</v>
      </c>
      <c r="O9" s="495">
        <f>'RECH - STR EXT RECHERCHE'!C9</f>
        <v>0</v>
      </c>
    </row>
    <row r="10" spans="1:15" x14ac:dyDescent="0.2">
      <c r="A10" s="325" t="s">
        <v>159</v>
      </c>
      <c r="B10" s="496">
        <f>+'Pôle 6'!L10</f>
        <v>0</v>
      </c>
      <c r="C10" s="496">
        <f>'Pôle 1'!J10</f>
        <v>0</v>
      </c>
      <c r="D10" s="497">
        <f>'Pôle 2'!R10</f>
        <v>0</v>
      </c>
      <c r="E10" s="495">
        <f>'Pôle 3'!K10</f>
        <v>0</v>
      </c>
      <c r="F10" s="495">
        <f>'Pôle 4'!I10</f>
        <v>0</v>
      </c>
      <c r="G10" s="495">
        <f>'Pôle 5'!I10</f>
        <v>0</v>
      </c>
      <c r="H10" s="495">
        <f>'Pôle 8'!K10</f>
        <v>0</v>
      </c>
      <c r="I10" s="495">
        <f>'Pôle 7'!G10</f>
        <v>0</v>
      </c>
      <c r="J10" s="495">
        <f>'Pôle 9'!H10</f>
        <v>0</v>
      </c>
      <c r="K10" s="495">
        <f>'Pôle 10'!L10</f>
        <v>0</v>
      </c>
      <c r="L10" s="498">
        <f t="shared" si="0"/>
        <v>0</v>
      </c>
      <c r="M10" s="499"/>
      <c r="N10" s="495">
        <f>'RECH - ÉCOLES DOCTORALES'!F10</f>
        <v>0</v>
      </c>
      <c r="O10" s="495">
        <f>'RECH - STR EXT RECHERCHE'!C10</f>
        <v>0</v>
      </c>
    </row>
    <row r="11" spans="1:15" x14ac:dyDescent="0.2">
      <c r="A11" s="325" t="s">
        <v>163</v>
      </c>
      <c r="B11" s="496">
        <f>'Pôle 6'!L11</f>
        <v>0</v>
      </c>
      <c r="C11" s="496">
        <f>'Pôle 1'!J11</f>
        <v>0</v>
      </c>
      <c r="D11" s="497">
        <f>'Pôle 2'!R11</f>
        <v>0</v>
      </c>
      <c r="E11" s="495">
        <f>'Pôle 3'!K11</f>
        <v>0</v>
      </c>
      <c r="F11" s="495">
        <f>'Pôle 4'!I11</f>
        <v>0</v>
      </c>
      <c r="G11" s="495">
        <f>'Pôle 5'!I11</f>
        <v>0</v>
      </c>
      <c r="H11" s="495">
        <f>'Pôle 8'!K11</f>
        <v>0</v>
      </c>
      <c r="I11" s="495">
        <f>'Pôle 7'!G11</f>
        <v>0</v>
      </c>
      <c r="J11" s="495">
        <f>'Pôle 9'!H11</f>
        <v>0</v>
      </c>
      <c r="K11" s="495">
        <f>'Pôle 10'!L11</f>
        <v>0</v>
      </c>
      <c r="L11" s="498">
        <f t="shared" si="0"/>
        <v>0</v>
      </c>
      <c r="M11" s="499"/>
      <c r="N11" s="495">
        <f>'RECH - ÉCOLES DOCTORALES'!F11</f>
        <v>0</v>
      </c>
      <c r="O11" s="495">
        <f>'RECH - STR EXT RECHERCHE'!C11</f>
        <v>0</v>
      </c>
    </row>
    <row r="12" spans="1:15" x14ac:dyDescent="0.2">
      <c r="A12" s="325" t="s">
        <v>36</v>
      </c>
      <c r="B12" s="496">
        <f>'Pôle 6'!L12</f>
        <v>0</v>
      </c>
      <c r="C12" s="496">
        <f>'Pôle 1'!J12</f>
        <v>0</v>
      </c>
      <c r="D12" s="497">
        <f>'Pôle 2'!R12</f>
        <v>0</v>
      </c>
      <c r="E12" s="495">
        <f>'Pôle 3'!K12</f>
        <v>0</v>
      </c>
      <c r="F12" s="495">
        <f>'Pôle 4'!I12</f>
        <v>0</v>
      </c>
      <c r="G12" s="495">
        <f>'Pôle 5'!I12</f>
        <v>0</v>
      </c>
      <c r="H12" s="495">
        <f>'Pôle 8'!K12</f>
        <v>0</v>
      </c>
      <c r="I12" s="495">
        <f>'Pôle 7'!G12</f>
        <v>0</v>
      </c>
      <c r="J12" s="495">
        <f>'Pôle 9'!H12</f>
        <v>0</v>
      </c>
      <c r="K12" s="495">
        <f>'Pôle 10'!L12</f>
        <v>0</v>
      </c>
      <c r="L12" s="498">
        <f t="shared" si="0"/>
        <v>0</v>
      </c>
      <c r="M12" s="499"/>
      <c r="N12" s="495">
        <f>'RECH - ÉCOLES DOCTORALES'!F12</f>
        <v>0</v>
      </c>
      <c r="O12" s="495">
        <f>'RECH - STR EXT RECHERCHE'!C12</f>
        <v>0</v>
      </c>
    </row>
    <row r="13" spans="1:15" x14ac:dyDescent="0.2">
      <c r="A13" s="325" t="s">
        <v>37</v>
      </c>
      <c r="B13" s="496">
        <f>'Pôle 6'!L13</f>
        <v>0</v>
      </c>
      <c r="C13" s="496">
        <f>'Pôle 1'!J13</f>
        <v>0</v>
      </c>
      <c r="D13" s="497">
        <f>'Pôle 2'!R13</f>
        <v>0</v>
      </c>
      <c r="E13" s="495">
        <f>'Pôle 3'!K13</f>
        <v>0</v>
      </c>
      <c r="F13" s="495">
        <f>'Pôle 4'!I13</f>
        <v>0</v>
      </c>
      <c r="G13" s="495">
        <f>'Pôle 5'!I13</f>
        <v>0</v>
      </c>
      <c r="H13" s="495">
        <f>'Pôle 8'!K13</f>
        <v>0</v>
      </c>
      <c r="I13" s="495">
        <f>'Pôle 7'!G13</f>
        <v>0</v>
      </c>
      <c r="J13" s="495">
        <f>'Pôle 9'!H13</f>
        <v>0</v>
      </c>
      <c r="K13" s="495">
        <f>'Pôle 10'!L13</f>
        <v>0</v>
      </c>
      <c r="L13" s="498">
        <f t="shared" si="0"/>
        <v>0</v>
      </c>
      <c r="M13" s="499"/>
      <c r="N13" s="495">
        <f>'RECH - ÉCOLES DOCTORALES'!F13</f>
        <v>0</v>
      </c>
      <c r="O13" s="495">
        <f>'RECH - STR EXT RECHERCHE'!C13</f>
        <v>0</v>
      </c>
    </row>
    <row r="14" spans="1:15" x14ac:dyDescent="0.2">
      <c r="A14" s="325"/>
      <c r="B14" s="496"/>
      <c r="C14" s="496"/>
      <c r="D14" s="497"/>
      <c r="E14" s="495"/>
      <c r="F14" s="495"/>
      <c r="G14" s="495"/>
      <c r="H14" s="495"/>
      <c r="I14" s="495"/>
      <c r="J14" s="495"/>
      <c r="K14" s="495"/>
      <c r="L14" s="498">
        <f t="shared" si="0"/>
        <v>0</v>
      </c>
      <c r="M14" s="499"/>
      <c r="N14" s="495">
        <f>'RECH - ÉCOLES DOCTORALES'!F14</f>
        <v>0</v>
      </c>
      <c r="O14" s="495">
        <f>'RECH - STR EXT RECHERCHE'!C14</f>
        <v>0</v>
      </c>
    </row>
    <row r="15" spans="1:15" x14ac:dyDescent="0.2">
      <c r="A15" s="325"/>
      <c r="B15" s="496"/>
      <c r="C15" s="496"/>
      <c r="D15" s="497"/>
      <c r="E15" s="495"/>
      <c r="F15" s="495"/>
      <c r="G15" s="495"/>
      <c r="H15" s="495"/>
      <c r="I15" s="495"/>
      <c r="J15" s="495"/>
      <c r="K15" s="495"/>
      <c r="L15" s="498">
        <f t="shared" si="0"/>
        <v>0</v>
      </c>
      <c r="M15" s="499"/>
      <c r="N15" s="495">
        <f>'RECH - ÉCOLES DOCTORALES'!F15</f>
        <v>0</v>
      </c>
      <c r="O15" s="495">
        <f>'RECH - STR EXT RECHERCHE'!C15</f>
        <v>0</v>
      </c>
    </row>
    <row r="16" spans="1:15" x14ac:dyDescent="0.2">
      <c r="A16" s="325" t="s">
        <v>160</v>
      </c>
      <c r="B16" s="496">
        <f>'Pôle 6'!L16</f>
        <v>0</v>
      </c>
      <c r="C16" s="496">
        <f>'Pôle 1'!J16</f>
        <v>0</v>
      </c>
      <c r="D16" s="497">
        <f>'Pôle 2'!R16</f>
        <v>0</v>
      </c>
      <c r="E16" s="495">
        <f>'Pôle 3'!K16</f>
        <v>0</v>
      </c>
      <c r="F16" s="495">
        <f>'Pôle 4'!I16</f>
        <v>0</v>
      </c>
      <c r="G16" s="495">
        <f>'Pôle 5'!I16</f>
        <v>0</v>
      </c>
      <c r="H16" s="495">
        <f>'Pôle 8'!K16</f>
        <v>0</v>
      </c>
      <c r="I16" s="495">
        <f>'Pôle 7'!G16</f>
        <v>0</v>
      </c>
      <c r="J16" s="495">
        <f>'Pôle 9'!H16</f>
        <v>0</v>
      </c>
      <c r="K16" s="495">
        <f>'Pôle 10'!L16</f>
        <v>0</v>
      </c>
      <c r="L16" s="498">
        <f t="shared" si="0"/>
        <v>0</v>
      </c>
      <c r="M16" s="499"/>
      <c r="N16" s="495">
        <f>'RECH - ÉCOLES DOCTORALES'!F16</f>
        <v>0</v>
      </c>
      <c r="O16" s="495">
        <f>'RECH - STR EXT RECHERCHE'!C16</f>
        <v>0</v>
      </c>
    </row>
    <row r="17" spans="1:16" x14ac:dyDescent="0.2">
      <c r="A17" s="325" t="s">
        <v>161</v>
      </c>
      <c r="B17" s="496">
        <f>'Pôle 6'!L17</f>
        <v>0</v>
      </c>
      <c r="C17" s="496">
        <f>'Pôle 1'!J17</f>
        <v>0</v>
      </c>
      <c r="D17" s="497">
        <f>'Pôle 2'!R17</f>
        <v>0</v>
      </c>
      <c r="E17" s="495">
        <f>'Pôle 3'!K17</f>
        <v>0</v>
      </c>
      <c r="F17" s="495">
        <f>'Pôle 4'!I17</f>
        <v>0</v>
      </c>
      <c r="G17" s="495">
        <f>'Pôle 5'!I17</f>
        <v>0</v>
      </c>
      <c r="H17" s="495">
        <f>'Pôle 8'!K17</f>
        <v>0</v>
      </c>
      <c r="I17" s="495">
        <f>'Pôle 7'!G17</f>
        <v>0</v>
      </c>
      <c r="J17" s="495">
        <f>'Pôle 9'!H17</f>
        <v>0</v>
      </c>
      <c r="K17" s="495">
        <f>'Pôle 10'!L17</f>
        <v>0</v>
      </c>
      <c r="L17" s="498">
        <f t="shared" si="0"/>
        <v>0</v>
      </c>
      <c r="M17" s="499"/>
      <c r="N17" s="848">
        <f>'RECH - ÉCOLES DOCTORALES'!F17</f>
        <v>0</v>
      </c>
      <c r="O17" s="495">
        <f>'RECH - STR EXT RECHERCHE'!C17</f>
        <v>0</v>
      </c>
    </row>
    <row r="18" spans="1:16" x14ac:dyDescent="0.2">
      <c r="A18" s="127" t="s">
        <v>71</v>
      </c>
      <c r="B18" s="500">
        <f>SUM(B6:B17)</f>
        <v>0</v>
      </c>
      <c r="C18" s="500">
        <f>SUM(C6:C17)</f>
        <v>0</v>
      </c>
      <c r="D18" s="500">
        <f t="shared" ref="D18:K18" si="1">SUM(D6:D17)</f>
        <v>0</v>
      </c>
      <c r="E18" s="500">
        <f t="shared" si="1"/>
        <v>0</v>
      </c>
      <c r="F18" s="500">
        <f t="shared" si="1"/>
        <v>0</v>
      </c>
      <c r="G18" s="500">
        <f>SUM(G6:G17)</f>
        <v>0</v>
      </c>
      <c r="H18" s="500">
        <f t="shared" si="1"/>
        <v>0</v>
      </c>
      <c r="I18" s="500">
        <f t="shared" si="1"/>
        <v>0</v>
      </c>
      <c r="J18" s="500">
        <f t="shared" si="1"/>
        <v>0</v>
      </c>
      <c r="K18" s="500">
        <f t="shared" si="1"/>
        <v>0</v>
      </c>
      <c r="L18" s="501">
        <f>SUM(B18:K18,N18:O18)</f>
        <v>0</v>
      </c>
      <c r="M18" s="499"/>
      <c r="N18" s="501">
        <f>'RECH - ÉCOLES DOCTORALES'!F18</f>
        <v>0</v>
      </c>
      <c r="O18" s="501">
        <f>'RECH - STR EXT RECHERCHE'!C18</f>
        <v>0</v>
      </c>
      <c r="P18" s="499"/>
    </row>
    <row r="19" spans="1:16" s="412" customFormat="1" ht="12.75" customHeight="1" x14ac:dyDescent="0.2">
      <c r="A19" s="125" t="s">
        <v>52</v>
      </c>
      <c r="B19" s="502">
        <f>'Pôle 6'!L19</f>
        <v>0</v>
      </c>
      <c r="C19" s="496">
        <f>'Pôle 1'!J19</f>
        <v>0</v>
      </c>
      <c r="D19" s="503">
        <f>'Pôle 2'!R19</f>
        <v>0</v>
      </c>
      <c r="E19" s="504">
        <f>'Pôle 3'!K19</f>
        <v>0</v>
      </c>
      <c r="F19" s="504">
        <f>'Pôle 4'!I19</f>
        <v>0</v>
      </c>
      <c r="G19" s="504">
        <f>'Pôle 5'!I19</f>
        <v>0</v>
      </c>
      <c r="H19" s="504">
        <f>'Pôle 8'!K19</f>
        <v>0</v>
      </c>
      <c r="I19" s="504">
        <f>'Pôle 7'!G19</f>
        <v>0</v>
      </c>
      <c r="J19" s="504">
        <f>'Pôle 9'!H19</f>
        <v>0</v>
      </c>
      <c r="K19" s="504">
        <f>'Pôle 10'!L19</f>
        <v>0</v>
      </c>
      <c r="L19" s="498">
        <f t="shared" si="0"/>
        <v>0</v>
      </c>
      <c r="M19" s="505"/>
      <c r="N19" s="504">
        <f>'RECH - ÉCOLES DOCTORALES'!F19</f>
        <v>0</v>
      </c>
      <c r="O19" s="504">
        <f>'RECH - STR EXT RECHERCHE'!C19</f>
        <v>0</v>
      </c>
    </row>
    <row r="20" spans="1:16" s="412" customFormat="1" ht="12.75" customHeight="1" x14ac:dyDescent="0.2">
      <c r="A20" s="125" t="s">
        <v>53</v>
      </c>
      <c r="B20" s="502">
        <f>'Pôle 6'!L20</f>
        <v>0</v>
      </c>
      <c r="C20" s="496">
        <f>'Pôle 1'!J20</f>
        <v>0</v>
      </c>
      <c r="D20" s="503">
        <f>'Pôle 2'!R20</f>
        <v>0</v>
      </c>
      <c r="E20" s="504">
        <f>'Pôle 3'!K20</f>
        <v>0</v>
      </c>
      <c r="F20" s="504">
        <f>'Pôle 4'!I20</f>
        <v>0</v>
      </c>
      <c r="G20" s="504">
        <f>'Pôle 5'!I20</f>
        <v>0</v>
      </c>
      <c r="H20" s="504">
        <f>'Pôle 8'!K20</f>
        <v>0</v>
      </c>
      <c r="I20" s="504">
        <f>'Pôle 7'!G20</f>
        <v>0</v>
      </c>
      <c r="J20" s="504">
        <f>'Pôle 9'!H20</f>
        <v>0</v>
      </c>
      <c r="K20" s="504">
        <f>'Pôle 10'!L20</f>
        <v>0</v>
      </c>
      <c r="L20" s="498">
        <f t="shared" si="0"/>
        <v>0</v>
      </c>
      <c r="M20" s="505"/>
      <c r="N20" s="504">
        <f>'RECH - ÉCOLES DOCTORALES'!F20</f>
        <v>0</v>
      </c>
      <c r="O20" s="504">
        <f>'RECH - STR EXT RECHERCHE'!C20</f>
        <v>0</v>
      </c>
    </row>
    <row r="21" spans="1:16" s="412" customFormat="1" ht="12.75" customHeight="1" x14ac:dyDescent="0.2">
      <c r="A21" s="125" t="s">
        <v>54</v>
      </c>
      <c r="B21" s="502">
        <f>'Pôle 6'!L21</f>
        <v>0</v>
      </c>
      <c r="C21" s="496">
        <f>'Pôle 1'!J21</f>
        <v>0</v>
      </c>
      <c r="D21" s="503">
        <f>'Pôle 2'!R21</f>
        <v>0</v>
      </c>
      <c r="E21" s="504">
        <f>'Pôle 3'!K21</f>
        <v>0</v>
      </c>
      <c r="F21" s="504">
        <f>'Pôle 4'!I21</f>
        <v>0</v>
      </c>
      <c r="G21" s="504">
        <f>'Pôle 5'!I21</f>
        <v>0</v>
      </c>
      <c r="H21" s="504">
        <f>'Pôle 8'!K21</f>
        <v>0</v>
      </c>
      <c r="I21" s="504">
        <f>'Pôle 7'!G21</f>
        <v>0</v>
      </c>
      <c r="J21" s="504">
        <f>'Pôle 9'!H21</f>
        <v>0</v>
      </c>
      <c r="K21" s="504">
        <f>'Pôle 10'!L21</f>
        <v>0</v>
      </c>
      <c r="L21" s="498">
        <f t="shared" si="0"/>
        <v>0</v>
      </c>
      <c r="M21" s="505"/>
      <c r="N21" s="504">
        <f>'RECH - ÉCOLES DOCTORALES'!F21</f>
        <v>0</v>
      </c>
      <c r="O21" s="504">
        <f>'RECH - STR EXT RECHERCHE'!C21</f>
        <v>0</v>
      </c>
    </row>
    <row r="22" spans="1:16" s="412" customFormat="1" x14ac:dyDescent="0.2">
      <c r="A22" s="849" t="s">
        <v>39</v>
      </c>
      <c r="B22" s="506">
        <f>'Pôle 6'!L22</f>
        <v>0</v>
      </c>
      <c r="C22" s="506">
        <f>'Pôle 1'!J22</f>
        <v>0</v>
      </c>
      <c r="D22" s="507">
        <f>'Pôle 2'!R22</f>
        <v>0</v>
      </c>
      <c r="E22" s="508">
        <f>'Pôle 3'!K22</f>
        <v>0</v>
      </c>
      <c r="F22" s="508">
        <f>'Pôle 4'!I22</f>
        <v>0</v>
      </c>
      <c r="G22" s="508">
        <f>'Pôle 5'!I22</f>
        <v>0</v>
      </c>
      <c r="H22" s="508">
        <f>'Pôle 8'!K22</f>
        <v>0</v>
      </c>
      <c r="I22" s="509">
        <f>'Pôle 7'!G22</f>
        <v>0</v>
      </c>
      <c r="J22" s="509">
        <f>'Pôle 9'!H22</f>
        <v>0</v>
      </c>
      <c r="K22" s="509">
        <f>'Pôle 10'!L22</f>
        <v>0</v>
      </c>
      <c r="L22" s="510">
        <f t="shared" si="0"/>
        <v>0</v>
      </c>
      <c r="M22" s="505"/>
      <c r="N22" s="510">
        <f>'RECH - ÉCOLES DOCTORALES'!F22</f>
        <v>0</v>
      </c>
      <c r="O22" s="510">
        <f>'RECH - STR EXT RECHERCHE'!C22</f>
        <v>0</v>
      </c>
    </row>
    <row r="23" spans="1:16" s="412" customFormat="1" ht="25.5" x14ac:dyDescent="0.2">
      <c r="A23" s="125" t="s">
        <v>55</v>
      </c>
      <c r="B23" s="864">
        <f>'Pôle 6'!L23</f>
        <v>0</v>
      </c>
      <c r="C23" s="864">
        <f>'Pôle 1'!J23</f>
        <v>0</v>
      </c>
      <c r="D23" s="503">
        <f>'Pôle 2'!R23</f>
        <v>0</v>
      </c>
      <c r="E23" s="504">
        <f>'Pôle 3'!K23</f>
        <v>0</v>
      </c>
      <c r="F23" s="504">
        <f>'Pôle 4'!I23</f>
        <v>0</v>
      </c>
      <c r="G23" s="504">
        <f>'Pôle 5'!I23</f>
        <v>0</v>
      </c>
      <c r="H23" s="504">
        <f>'Pôle 8'!K23</f>
        <v>0</v>
      </c>
      <c r="I23" s="504">
        <f>'Pôle 7'!G23</f>
        <v>0</v>
      </c>
      <c r="J23" s="504">
        <f>'Pôle 9'!H23</f>
        <v>0</v>
      </c>
      <c r="K23" s="504">
        <f>'Pôle 10'!L23</f>
        <v>0</v>
      </c>
      <c r="L23" s="498">
        <f t="shared" si="0"/>
        <v>0</v>
      </c>
      <c r="M23" s="505"/>
      <c r="N23" s="504">
        <f>'RECH - ÉCOLES DOCTORALES'!F23</f>
        <v>0</v>
      </c>
      <c r="O23" s="504">
        <f>'RECH - STR EXT RECHERCHE'!C23</f>
        <v>0</v>
      </c>
    </row>
    <row r="24" spans="1:16" s="412" customFormat="1" ht="25.5" x14ac:dyDescent="0.2">
      <c r="A24" s="125" t="s">
        <v>56</v>
      </c>
      <c r="B24" s="864">
        <f>'Pôle 6'!L24</f>
        <v>0</v>
      </c>
      <c r="C24" s="864">
        <f>'Pôle 1'!J24</f>
        <v>0</v>
      </c>
      <c r="D24" s="503">
        <f>'Pôle 2'!R24</f>
        <v>0</v>
      </c>
      <c r="E24" s="504">
        <f>'Pôle 3'!K24</f>
        <v>0</v>
      </c>
      <c r="F24" s="504">
        <f>'Pôle 4'!I24</f>
        <v>0</v>
      </c>
      <c r="G24" s="504">
        <f>'Pôle 5'!I24</f>
        <v>0</v>
      </c>
      <c r="H24" s="504">
        <f>'Pôle 8'!K24</f>
        <v>0</v>
      </c>
      <c r="I24" s="504">
        <f>'Pôle 7'!G24</f>
        <v>0</v>
      </c>
      <c r="J24" s="504">
        <f>'Pôle 9'!H24</f>
        <v>0</v>
      </c>
      <c r="K24" s="504">
        <f>'Pôle 10'!L24</f>
        <v>0</v>
      </c>
      <c r="L24" s="498">
        <f t="shared" si="0"/>
        <v>0</v>
      </c>
      <c r="M24" s="505"/>
      <c r="N24" s="504">
        <f>'RECH - ÉCOLES DOCTORALES'!F24</f>
        <v>0</v>
      </c>
      <c r="O24" s="504">
        <f>'RECH - STR EXT RECHERCHE'!C24</f>
        <v>0</v>
      </c>
    </row>
    <row r="25" spans="1:16" s="412" customFormat="1" ht="25.5" x14ac:dyDescent="0.2">
      <c r="A25" s="125" t="s">
        <v>57</v>
      </c>
      <c r="B25" s="864">
        <f>'Pôle 6'!L25</f>
        <v>0</v>
      </c>
      <c r="C25" s="864">
        <f>'Pôle 1'!J25</f>
        <v>0</v>
      </c>
      <c r="D25" s="503">
        <f>'Pôle 2'!R25</f>
        <v>0</v>
      </c>
      <c r="E25" s="504">
        <f>'Pôle 3'!K25</f>
        <v>0</v>
      </c>
      <c r="F25" s="504">
        <f>'Pôle 4'!I25</f>
        <v>0</v>
      </c>
      <c r="G25" s="504">
        <f>'Pôle 5'!I25</f>
        <v>0</v>
      </c>
      <c r="H25" s="504">
        <f>'Pôle 8'!K25</f>
        <v>0</v>
      </c>
      <c r="I25" s="504">
        <f>'Pôle 7'!G25</f>
        <v>0</v>
      </c>
      <c r="J25" s="504">
        <f>'Pôle 9'!H25</f>
        <v>0</v>
      </c>
      <c r="K25" s="504">
        <f>'Pôle 10'!L25</f>
        <v>0</v>
      </c>
      <c r="L25" s="498">
        <f t="shared" si="0"/>
        <v>0</v>
      </c>
      <c r="M25" s="505"/>
      <c r="N25" s="504">
        <f>'RECH - ÉCOLES DOCTORALES'!F25</f>
        <v>0</v>
      </c>
      <c r="O25" s="504">
        <f>'RECH - STR EXT RECHERCHE'!C25</f>
        <v>0</v>
      </c>
    </row>
    <row r="26" spans="1:16" s="412" customFormat="1" x14ac:dyDescent="0.2">
      <c r="A26" s="849" t="s">
        <v>40</v>
      </c>
      <c r="B26" s="506">
        <f>'Pôle 6'!L26</f>
        <v>0</v>
      </c>
      <c r="C26" s="507">
        <f>'Pôle 1'!J26</f>
        <v>0</v>
      </c>
      <c r="D26" s="507">
        <f>'Pôle 2'!R26</f>
        <v>0</v>
      </c>
      <c r="E26" s="508">
        <f>'Pôle 3'!K26</f>
        <v>0</v>
      </c>
      <c r="F26" s="508">
        <f>'Pôle 4'!I26</f>
        <v>0</v>
      </c>
      <c r="G26" s="508">
        <f>'Pôle 5'!I26</f>
        <v>0</v>
      </c>
      <c r="H26" s="508">
        <f>'Pôle 8'!K26</f>
        <v>0</v>
      </c>
      <c r="I26" s="509">
        <f>'Pôle 7'!G26</f>
        <v>0</v>
      </c>
      <c r="J26" s="509">
        <f>'Pôle 9'!H26</f>
        <v>0</v>
      </c>
      <c r="K26" s="509">
        <f>'Pôle 10'!L26</f>
        <v>0</v>
      </c>
      <c r="L26" s="510">
        <f t="shared" si="0"/>
        <v>0</v>
      </c>
      <c r="M26" s="505"/>
      <c r="N26" s="510">
        <f>'RECH - ÉCOLES DOCTORALES'!F26</f>
        <v>0</v>
      </c>
      <c r="O26" s="510">
        <f>'RECH - STR EXT RECHERCHE'!C26</f>
        <v>0</v>
      </c>
    </row>
    <row r="27" spans="1:16" x14ac:dyDescent="0.2">
      <c r="A27" s="127" t="s">
        <v>58</v>
      </c>
      <c r="B27" s="500">
        <f>B22+B26</f>
        <v>0</v>
      </c>
      <c r="C27" s="500">
        <f>C22+C26</f>
        <v>0</v>
      </c>
      <c r="D27" s="500">
        <f>D22+D26</f>
        <v>0</v>
      </c>
      <c r="E27" s="500">
        <f t="shared" ref="E27:K27" si="2">E22+E26</f>
        <v>0</v>
      </c>
      <c r="F27" s="500">
        <f t="shared" si="2"/>
        <v>0</v>
      </c>
      <c r="G27" s="500">
        <f>G22+G26</f>
        <v>0</v>
      </c>
      <c r="H27" s="500">
        <f t="shared" si="2"/>
        <v>0</v>
      </c>
      <c r="I27" s="500">
        <f t="shared" si="2"/>
        <v>0</v>
      </c>
      <c r="J27" s="500">
        <f t="shared" si="2"/>
        <v>0</v>
      </c>
      <c r="K27" s="500">
        <f t="shared" si="2"/>
        <v>0</v>
      </c>
      <c r="L27" s="501">
        <f>SUM(B27:K27,N27:O27)</f>
        <v>0</v>
      </c>
      <c r="M27" s="499"/>
      <c r="N27" s="501">
        <f>'RECH - ÉCOLES DOCTORALES'!F27</f>
        <v>0</v>
      </c>
      <c r="O27" s="501">
        <f>'RECH - STR EXT RECHERCHE'!C27</f>
        <v>0</v>
      </c>
    </row>
    <row r="29" spans="1:16" x14ac:dyDescent="0.2">
      <c r="A29" s="125" t="s">
        <v>59</v>
      </c>
      <c r="B29" s="952">
        <f>+'Pôle 6'!L29</f>
        <v>0</v>
      </c>
      <c r="C29" s="952">
        <f>+'Pôle 1'!J29</f>
        <v>0</v>
      </c>
      <c r="D29" s="952">
        <f>'Pôle 2'!R29</f>
        <v>0</v>
      </c>
      <c r="E29" s="952">
        <f>'Pôle 3'!K29</f>
        <v>0</v>
      </c>
      <c r="F29" s="952">
        <f>'Pôle 4'!I29</f>
        <v>0</v>
      </c>
      <c r="G29" s="952">
        <f>'Pôle 5'!I29</f>
        <v>0</v>
      </c>
      <c r="H29" s="952">
        <f>'Pôle 8'!K29</f>
        <v>0</v>
      </c>
      <c r="I29" s="952">
        <f>'Pôle 7'!G29</f>
        <v>0</v>
      </c>
      <c r="J29" s="952">
        <f>'Pôle 9'!H29</f>
        <v>0</v>
      </c>
      <c r="K29" s="952">
        <f>'Pôle 10'!L29</f>
        <v>0</v>
      </c>
      <c r="L29" s="498">
        <f t="shared" ref="L29:L38" si="3">SUM(B29:K29,N29:O29)</f>
        <v>0</v>
      </c>
      <c r="M29" s="499"/>
      <c r="N29" s="952">
        <f>'RECH - ÉCOLES DOCTORALES'!F29</f>
        <v>0</v>
      </c>
      <c r="O29" s="952">
        <f>'RECH - STR EXT RECHERCHE'!C29</f>
        <v>0</v>
      </c>
    </row>
    <row r="30" spans="1:16" x14ac:dyDescent="0.2">
      <c r="A30" s="125" t="s">
        <v>60</v>
      </c>
      <c r="B30" s="952">
        <f>+'Pôle 6'!L30</f>
        <v>0</v>
      </c>
      <c r="C30" s="952">
        <f>+'Pôle 1'!J30</f>
        <v>0</v>
      </c>
      <c r="D30" s="952">
        <f>'Pôle 2'!R30</f>
        <v>0</v>
      </c>
      <c r="E30" s="952">
        <f>'Pôle 3'!K30</f>
        <v>0</v>
      </c>
      <c r="F30" s="952">
        <f>'Pôle 4'!I30</f>
        <v>0</v>
      </c>
      <c r="G30" s="952">
        <f>'Pôle 5'!I30</f>
        <v>0</v>
      </c>
      <c r="H30" s="952">
        <f>'Pôle 8'!K30</f>
        <v>0</v>
      </c>
      <c r="I30" s="952">
        <f>'Pôle 7'!G30</f>
        <v>0</v>
      </c>
      <c r="J30" s="952">
        <f>'Pôle 9'!H30</f>
        <v>0</v>
      </c>
      <c r="K30" s="952">
        <f>'Pôle 10'!L30</f>
        <v>0</v>
      </c>
      <c r="L30" s="498">
        <f t="shared" si="3"/>
        <v>0</v>
      </c>
      <c r="M30" s="499"/>
      <c r="N30" s="952">
        <f>'RECH - ÉCOLES DOCTORALES'!F30</f>
        <v>0</v>
      </c>
      <c r="O30" s="952">
        <f>'RECH - STR EXT RECHERCHE'!C30</f>
        <v>0</v>
      </c>
    </row>
    <row r="31" spans="1:16" ht="25.5" x14ac:dyDescent="0.2">
      <c r="A31" s="127" t="s">
        <v>61</v>
      </c>
      <c r="B31" s="953">
        <f t="shared" ref="B31:K31" si="4">B29+B30</f>
        <v>0</v>
      </c>
      <c r="C31" s="953">
        <f t="shared" si="4"/>
        <v>0</v>
      </c>
      <c r="D31" s="953">
        <f t="shared" si="4"/>
        <v>0</v>
      </c>
      <c r="E31" s="953">
        <f t="shared" si="4"/>
        <v>0</v>
      </c>
      <c r="F31" s="953">
        <f t="shared" si="4"/>
        <v>0</v>
      </c>
      <c r="G31" s="953">
        <f t="shared" si="4"/>
        <v>0</v>
      </c>
      <c r="H31" s="953">
        <f t="shared" si="4"/>
        <v>0</v>
      </c>
      <c r="I31" s="953">
        <f t="shared" si="4"/>
        <v>0</v>
      </c>
      <c r="J31" s="953">
        <f t="shared" si="4"/>
        <v>0</v>
      </c>
      <c r="K31" s="953">
        <f t="shared" si="4"/>
        <v>0</v>
      </c>
      <c r="L31" s="953">
        <f t="shared" si="3"/>
        <v>0</v>
      </c>
      <c r="M31" s="499"/>
      <c r="N31" s="953">
        <f>'RECH - ÉCOLES DOCTORALES'!F31</f>
        <v>0</v>
      </c>
      <c r="O31" s="953">
        <f>'RECH - STR EXT RECHERCHE'!C31</f>
        <v>0</v>
      </c>
    </row>
    <row r="32" spans="1:16" x14ac:dyDescent="0.2">
      <c r="A32" s="130"/>
      <c r="B32" s="954"/>
      <c r="C32" s="955"/>
      <c r="D32" s="955"/>
      <c r="E32" s="955"/>
      <c r="F32" s="955"/>
      <c r="G32" s="955"/>
      <c r="H32" s="955"/>
      <c r="I32" s="955"/>
      <c r="J32" s="955"/>
      <c r="K32" s="955"/>
      <c r="L32" s="498">
        <f t="shared" si="3"/>
        <v>0</v>
      </c>
      <c r="M32" s="499"/>
      <c r="N32" s="955"/>
      <c r="O32" s="955"/>
    </row>
    <row r="33" spans="1:15" x14ac:dyDescent="0.2">
      <c r="A33" s="125" t="s">
        <v>6</v>
      </c>
      <c r="B33" s="502">
        <f>+'Pôle 6'!L33</f>
        <v>0</v>
      </c>
      <c r="C33" s="502">
        <f>+'Pôle 1'!J33</f>
        <v>0</v>
      </c>
      <c r="D33" s="502">
        <f>'Pôle 2'!R33</f>
        <v>0</v>
      </c>
      <c r="E33" s="502">
        <f>'Pôle 3'!K33</f>
        <v>0</v>
      </c>
      <c r="F33" s="502">
        <f>'Pôle 4'!I33</f>
        <v>0</v>
      </c>
      <c r="G33" s="502">
        <f>'Pôle 5'!I33</f>
        <v>0</v>
      </c>
      <c r="H33" s="502">
        <f>'Pôle 8'!K33</f>
        <v>0</v>
      </c>
      <c r="I33" s="502">
        <f>'Pôle 7'!G33</f>
        <v>0</v>
      </c>
      <c r="J33" s="502">
        <f>'Pôle 9'!H33</f>
        <v>0</v>
      </c>
      <c r="K33" s="502">
        <f>'Pôle 10'!L33</f>
        <v>0</v>
      </c>
      <c r="L33" s="956">
        <f t="shared" si="3"/>
        <v>0</v>
      </c>
      <c r="M33" s="499"/>
      <c r="N33" s="952">
        <f>'RECH - ÉCOLES DOCTORALES'!F33</f>
        <v>0</v>
      </c>
      <c r="O33" s="952">
        <f>'RECH - STR EXT RECHERCHE'!C33</f>
        <v>0</v>
      </c>
    </row>
    <row r="34" spans="1:15" x14ac:dyDescent="0.2">
      <c r="A34" s="125" t="s">
        <v>62</v>
      </c>
      <c r="B34" s="502">
        <f>+'Pôle 6'!L34</f>
        <v>0</v>
      </c>
      <c r="C34" s="502">
        <f>+'Pôle 1'!J34</f>
        <v>0</v>
      </c>
      <c r="D34" s="502">
        <f>'Pôle 2'!R34</f>
        <v>0</v>
      </c>
      <c r="E34" s="502">
        <f>'Pôle 3'!K34</f>
        <v>0</v>
      </c>
      <c r="F34" s="502">
        <f>'Pôle 4'!I34</f>
        <v>0</v>
      </c>
      <c r="G34" s="502">
        <f>'Pôle 5'!I34</f>
        <v>0</v>
      </c>
      <c r="H34" s="502">
        <f>'Pôle 8'!K34</f>
        <v>0</v>
      </c>
      <c r="I34" s="502">
        <f>'Pôle 7'!G34</f>
        <v>0</v>
      </c>
      <c r="J34" s="502">
        <f>'Pôle 9'!H34</f>
        <v>0</v>
      </c>
      <c r="K34" s="502">
        <f>'Pôle 10'!L34</f>
        <v>0</v>
      </c>
      <c r="L34" s="957">
        <f t="shared" si="3"/>
        <v>0</v>
      </c>
      <c r="M34" s="499"/>
      <c r="N34" s="952">
        <f>'RECH - ÉCOLES DOCTORALES'!F34</f>
        <v>0</v>
      </c>
      <c r="O34" s="952">
        <f>'RECH - STR EXT RECHERCHE'!C34</f>
        <v>0</v>
      </c>
    </row>
    <row r="35" spans="1:15" x14ac:dyDescent="0.2">
      <c r="A35" s="125" t="s">
        <v>63</v>
      </c>
      <c r="B35" s="502">
        <f>+'Pôle 6'!L35</f>
        <v>0</v>
      </c>
      <c r="C35" s="502">
        <f>+'Pôle 1'!J35</f>
        <v>0</v>
      </c>
      <c r="D35" s="502">
        <f>'Pôle 2'!R35</f>
        <v>0</v>
      </c>
      <c r="E35" s="502">
        <f>'Pôle 3'!K35</f>
        <v>0</v>
      </c>
      <c r="F35" s="502">
        <f>'Pôle 4'!I35</f>
        <v>0</v>
      </c>
      <c r="G35" s="502">
        <f>'Pôle 5'!I35</f>
        <v>0</v>
      </c>
      <c r="H35" s="502">
        <f>'Pôle 8'!K35</f>
        <v>0</v>
      </c>
      <c r="I35" s="502">
        <f>'Pôle 7'!G35</f>
        <v>0</v>
      </c>
      <c r="J35" s="502">
        <f>'Pôle 9'!H35</f>
        <v>0</v>
      </c>
      <c r="K35" s="502">
        <f>'Pôle 10'!L35</f>
        <v>0</v>
      </c>
      <c r="L35" s="958">
        <f t="shared" si="3"/>
        <v>0</v>
      </c>
      <c r="M35" s="499"/>
      <c r="N35" s="952">
        <f>'RECH - ÉCOLES DOCTORALES'!F35</f>
        <v>0</v>
      </c>
      <c r="O35" s="952">
        <f>'RECH - STR EXT RECHERCHE'!C35</f>
        <v>0</v>
      </c>
    </row>
    <row r="36" spans="1:15" x14ac:dyDescent="0.2">
      <c r="A36" s="127" t="s">
        <v>64</v>
      </c>
      <c r="B36" s="959">
        <f>SUM(B33:B35)</f>
        <v>0</v>
      </c>
      <c r="C36" s="959">
        <f>SUM(C33:C35)</f>
        <v>0</v>
      </c>
      <c r="D36" s="959">
        <f>SUM(D33:D35)</f>
        <v>0</v>
      </c>
      <c r="E36" s="959">
        <f t="shared" ref="E36:K36" si="5">SUM(E33:E35)</f>
        <v>0</v>
      </c>
      <c r="F36" s="959">
        <f t="shared" si="5"/>
        <v>0</v>
      </c>
      <c r="G36" s="959">
        <f t="shared" si="5"/>
        <v>0</v>
      </c>
      <c r="H36" s="959">
        <f t="shared" si="5"/>
        <v>0</v>
      </c>
      <c r="I36" s="959">
        <f t="shared" si="5"/>
        <v>0</v>
      </c>
      <c r="J36" s="959">
        <f t="shared" si="5"/>
        <v>0</v>
      </c>
      <c r="K36" s="959">
        <f t="shared" si="5"/>
        <v>0</v>
      </c>
      <c r="L36" s="953">
        <f t="shared" si="3"/>
        <v>0</v>
      </c>
      <c r="M36" s="499"/>
      <c r="N36" s="953">
        <f>'RECH - ÉCOLES DOCTORALES'!F36</f>
        <v>0</v>
      </c>
      <c r="O36" s="953">
        <f>'RECH - STR EXT RECHERCHE'!C36</f>
        <v>0</v>
      </c>
    </row>
    <row r="37" spans="1:15" s="124" customFormat="1" x14ac:dyDescent="0.2">
      <c r="A37" s="132"/>
      <c r="B37" s="960"/>
      <c r="C37" s="961"/>
      <c r="D37" s="961"/>
      <c r="E37" s="961"/>
      <c r="F37" s="961"/>
      <c r="G37" s="961"/>
      <c r="H37" s="961"/>
      <c r="I37" s="961"/>
      <c r="J37" s="961"/>
      <c r="K37" s="961"/>
      <c r="L37" s="961">
        <f t="shared" si="3"/>
        <v>0</v>
      </c>
      <c r="M37" s="962"/>
      <c r="N37" s="961"/>
      <c r="O37" s="961"/>
    </row>
    <row r="38" spans="1:15" ht="25.5" x14ac:dyDescent="0.2">
      <c r="A38" s="127" t="s">
        <v>65</v>
      </c>
      <c r="B38" s="959">
        <f>+'Pôle 6'!L38</f>
        <v>0</v>
      </c>
      <c r="C38" s="500">
        <f>+'Pôle 1'!J38</f>
        <v>0</v>
      </c>
      <c r="D38" s="500">
        <f>'Pôle 2'!R38</f>
        <v>0</v>
      </c>
      <c r="E38" s="500">
        <f>'Pôle 3'!K38</f>
        <v>0</v>
      </c>
      <c r="F38" s="500">
        <f>'Pôle 4'!I38</f>
        <v>0</v>
      </c>
      <c r="G38" s="500">
        <f>'Pôle 5'!I38</f>
        <v>0</v>
      </c>
      <c r="H38" s="500">
        <f>'Pôle 8'!K38</f>
        <v>0</v>
      </c>
      <c r="I38" s="500">
        <f>'Pôle 7'!G38</f>
        <v>0</v>
      </c>
      <c r="J38" s="500">
        <f>'Pôle 9'!H38</f>
        <v>0</v>
      </c>
      <c r="K38" s="500">
        <f>'Pôle 10'!L38</f>
        <v>0</v>
      </c>
      <c r="L38" s="501">
        <f t="shared" si="3"/>
        <v>0</v>
      </c>
      <c r="M38" s="499"/>
      <c r="N38" s="501">
        <f>'RECH - ÉCOLES DOCTORALES'!F38</f>
        <v>0</v>
      </c>
      <c r="O38" s="501">
        <f>'RECH - STR EXT RECHERCHE'!C38</f>
        <v>0</v>
      </c>
    </row>
    <row r="39" spans="1:15" s="124" customFormat="1" x14ac:dyDescent="0.2">
      <c r="A39" s="132"/>
      <c r="B39" s="526"/>
      <c r="C39" s="133"/>
      <c r="D39" s="133"/>
      <c r="E39" s="133"/>
      <c r="F39" s="133"/>
      <c r="G39" s="133"/>
      <c r="H39" s="133"/>
      <c r="I39" s="133"/>
      <c r="J39" s="133"/>
      <c r="K39" s="133"/>
      <c r="L39" s="133"/>
      <c r="N39" s="133"/>
      <c r="O39" s="133"/>
    </row>
    <row r="40" spans="1:15" x14ac:dyDescent="0.2">
      <c r="A40" s="511" t="s">
        <v>109</v>
      </c>
      <c r="B40" s="512">
        <f>'Pôle 6'!L40</f>
        <v>0</v>
      </c>
      <c r="C40" s="512">
        <f>'Pôle 1'!J40</f>
        <v>0</v>
      </c>
      <c r="D40" s="512">
        <f>'Pôle 2'!R40</f>
        <v>0</v>
      </c>
      <c r="E40" s="512">
        <f>'Pôle 3'!K40</f>
        <v>0</v>
      </c>
      <c r="F40" s="512">
        <f>'Pôle 4'!I40</f>
        <v>0</v>
      </c>
      <c r="G40" s="512">
        <f>'Pôle 5'!I40</f>
        <v>0</v>
      </c>
      <c r="H40" s="512">
        <f>'Pôle 8'!K40</f>
        <v>0</v>
      </c>
      <c r="I40" s="512">
        <f>'Pôle 7'!G40</f>
        <v>0</v>
      </c>
      <c r="J40" s="512">
        <f>'Pôle 9'!H40</f>
        <v>0</v>
      </c>
      <c r="K40" s="512">
        <f>'Pôle 10'!L40</f>
        <v>0</v>
      </c>
      <c r="L40" s="513">
        <f t="shared" ref="L40:L49" si="6">SUM(B40:K40,N40:O40)</f>
        <v>0</v>
      </c>
      <c r="M40" s="514"/>
      <c r="N40" s="513">
        <f>'RECH - ÉCOLES DOCTORALES'!F40</f>
        <v>0</v>
      </c>
      <c r="O40" s="513">
        <f>'RECH - STR EXT RECHERCHE'!C40</f>
        <v>0</v>
      </c>
    </row>
    <row r="41" spans="1:15" x14ac:dyDescent="0.2">
      <c r="A41" s="511" t="s">
        <v>138</v>
      </c>
      <c r="B41" s="512">
        <f>'Pôle 6'!L41</f>
        <v>0</v>
      </c>
      <c r="C41" s="512">
        <f>'Pôle 1'!J41</f>
        <v>0</v>
      </c>
      <c r="D41" s="512">
        <f>'Pôle 2'!R41</f>
        <v>0</v>
      </c>
      <c r="E41" s="512">
        <f>'Pôle 3'!K41</f>
        <v>0</v>
      </c>
      <c r="F41" s="512">
        <f>'Pôle 4'!I41</f>
        <v>0</v>
      </c>
      <c r="G41" s="512">
        <f>'Pôle 5'!I41</f>
        <v>0</v>
      </c>
      <c r="H41" s="512">
        <f>'Pôle 8'!K41</f>
        <v>0</v>
      </c>
      <c r="I41" s="512">
        <f>'Pôle 7'!G41</f>
        <v>0</v>
      </c>
      <c r="J41" s="512">
        <f>'Pôle 9'!H41</f>
        <v>0</v>
      </c>
      <c r="K41" s="512">
        <f>'Pôle 10'!L41</f>
        <v>0</v>
      </c>
      <c r="L41" s="513">
        <f t="shared" si="6"/>
        <v>0</v>
      </c>
      <c r="M41" s="514"/>
      <c r="N41" s="513">
        <f>'RECH - ÉCOLES DOCTORALES'!F41</f>
        <v>0</v>
      </c>
      <c r="O41" s="513">
        <f>'RECH - STR EXT RECHERCHE'!C41</f>
        <v>0</v>
      </c>
    </row>
    <row r="42" spans="1:15" s="259" customFormat="1" x14ac:dyDescent="0.2">
      <c r="A42" s="515" t="s">
        <v>139</v>
      </c>
      <c r="B42" s="516">
        <f>'Pôle 6'!L42</f>
        <v>0</v>
      </c>
      <c r="C42" s="512">
        <f>'Pôle 1'!J42</f>
        <v>0</v>
      </c>
      <c r="D42" s="516">
        <f>'Pôle 2'!R42</f>
        <v>0</v>
      </c>
      <c r="E42" s="516">
        <f>'Pôle 3'!K42</f>
        <v>0</v>
      </c>
      <c r="F42" s="516">
        <f>'Pôle 4'!I42</f>
        <v>0</v>
      </c>
      <c r="G42" s="516">
        <f>'Pôle 5'!I42</f>
        <v>0</v>
      </c>
      <c r="H42" s="516">
        <f>'Pôle 8'!K42</f>
        <v>0</v>
      </c>
      <c r="I42" s="516">
        <f>'Pôle 7'!G42</f>
        <v>0</v>
      </c>
      <c r="J42" s="516">
        <f>'Pôle 9'!H42</f>
        <v>0</v>
      </c>
      <c r="K42" s="516">
        <f>'Pôle 10'!L42</f>
        <v>0</v>
      </c>
      <c r="L42" s="517">
        <f t="shared" si="6"/>
        <v>0</v>
      </c>
      <c r="M42" s="518"/>
      <c r="N42" s="517">
        <f>'RECH - ÉCOLES DOCTORALES'!F42</f>
        <v>0</v>
      </c>
      <c r="O42" s="517">
        <f>'RECH - STR EXT RECHERCHE'!C42</f>
        <v>0</v>
      </c>
    </row>
    <row r="43" spans="1:15" x14ac:dyDescent="0.2">
      <c r="A43" s="511" t="s">
        <v>140</v>
      </c>
      <c r="B43" s="512">
        <f>'Pôle 6'!L43</f>
        <v>0</v>
      </c>
      <c r="C43" s="512">
        <f>'Pôle 1'!J43</f>
        <v>0</v>
      </c>
      <c r="D43" s="512">
        <f>'Pôle 2'!R43</f>
        <v>0</v>
      </c>
      <c r="E43" s="512">
        <f>'Pôle 3'!K43</f>
        <v>0</v>
      </c>
      <c r="F43" s="512">
        <f>'Pôle 4'!I43</f>
        <v>0</v>
      </c>
      <c r="G43" s="512">
        <f>'Pôle 5'!I43</f>
        <v>0</v>
      </c>
      <c r="H43" s="512">
        <f>'Pôle 8'!K43</f>
        <v>0</v>
      </c>
      <c r="I43" s="512">
        <f>'Pôle 7'!G43</f>
        <v>0</v>
      </c>
      <c r="J43" s="512">
        <f>'Pôle 9'!H43</f>
        <v>0</v>
      </c>
      <c r="K43" s="512">
        <f>'Pôle 10'!L43</f>
        <v>0</v>
      </c>
      <c r="L43" s="513">
        <f t="shared" si="6"/>
        <v>0</v>
      </c>
      <c r="M43" s="514"/>
      <c r="N43" s="513">
        <f>'RECH - ÉCOLES DOCTORALES'!F43</f>
        <v>0</v>
      </c>
      <c r="O43" s="513">
        <f>'RECH - STR EXT RECHERCHE'!C43</f>
        <v>0</v>
      </c>
    </row>
    <row r="44" spans="1:15" x14ac:dyDescent="0.2">
      <c r="A44" s="511" t="s">
        <v>141</v>
      </c>
      <c r="B44" s="512">
        <f>'Pôle 6'!L44</f>
        <v>0</v>
      </c>
      <c r="C44" s="512">
        <f>'Pôle 1'!J44</f>
        <v>0</v>
      </c>
      <c r="D44" s="512">
        <f>'Pôle 2'!R44</f>
        <v>0</v>
      </c>
      <c r="E44" s="512">
        <f>'Pôle 3'!K44</f>
        <v>0</v>
      </c>
      <c r="F44" s="512">
        <f>'Pôle 4'!I44</f>
        <v>0</v>
      </c>
      <c r="G44" s="512">
        <f>'Pôle 5'!I44</f>
        <v>0</v>
      </c>
      <c r="H44" s="512">
        <f>'Pôle 8'!K44</f>
        <v>0</v>
      </c>
      <c r="I44" s="512">
        <f>'Pôle 7'!G44</f>
        <v>0</v>
      </c>
      <c r="J44" s="512">
        <f>'Pôle 9'!H44</f>
        <v>0</v>
      </c>
      <c r="K44" s="512">
        <f>'Pôle 10'!L44</f>
        <v>0</v>
      </c>
      <c r="L44" s="513">
        <f t="shared" si="6"/>
        <v>0</v>
      </c>
      <c r="M44" s="514"/>
      <c r="N44" s="513">
        <f>'RECH - ÉCOLES DOCTORALES'!F44</f>
        <v>0</v>
      </c>
      <c r="O44" s="513">
        <f>'RECH - STR EXT RECHERCHE'!C44</f>
        <v>0</v>
      </c>
    </row>
    <row r="45" spans="1:15" s="259" customFormat="1" x14ac:dyDescent="0.2">
      <c r="A45" s="515" t="s">
        <v>142</v>
      </c>
      <c r="B45" s="516">
        <f>'Pôle 6'!L45</f>
        <v>0</v>
      </c>
      <c r="C45" s="512">
        <f>'Pôle 1'!J45</f>
        <v>0</v>
      </c>
      <c r="D45" s="516">
        <f>'Pôle 2'!R45</f>
        <v>0</v>
      </c>
      <c r="E45" s="516">
        <f>'Pôle 3'!K45</f>
        <v>0</v>
      </c>
      <c r="F45" s="516">
        <f>'Pôle 4'!I45</f>
        <v>0</v>
      </c>
      <c r="G45" s="516">
        <f>'Pôle 5'!I45</f>
        <v>0</v>
      </c>
      <c r="H45" s="516">
        <f>'Pôle 8'!K45</f>
        <v>0</v>
      </c>
      <c r="I45" s="516">
        <f>'Pôle 7'!G45</f>
        <v>0</v>
      </c>
      <c r="J45" s="516">
        <f>'Pôle 9'!H45</f>
        <v>0</v>
      </c>
      <c r="K45" s="516">
        <f>'Pôle 10'!L45</f>
        <v>0</v>
      </c>
      <c r="L45" s="517">
        <f t="shared" si="6"/>
        <v>0</v>
      </c>
      <c r="M45" s="518"/>
      <c r="N45" s="517">
        <f>'RECH - ÉCOLES DOCTORALES'!F45</f>
        <v>0</v>
      </c>
      <c r="O45" s="517">
        <f>'RECH - STR EXT RECHERCHE'!C45</f>
        <v>0</v>
      </c>
    </row>
    <row r="46" spans="1:15" s="316" customFormat="1" ht="25.5" x14ac:dyDescent="0.2">
      <c r="A46" s="519" t="s">
        <v>122</v>
      </c>
      <c r="B46" s="520">
        <f>'Pôle 6'!L46</f>
        <v>0</v>
      </c>
      <c r="C46" s="520">
        <f>'Pôle 1'!J46</f>
        <v>0</v>
      </c>
      <c r="D46" s="520">
        <f>'Pôle 2'!R46</f>
        <v>0</v>
      </c>
      <c r="E46" s="520">
        <f>'Pôle 3'!K46</f>
        <v>0</v>
      </c>
      <c r="F46" s="520">
        <f>'Pôle 4'!I46</f>
        <v>0</v>
      </c>
      <c r="G46" s="520">
        <f>'Pôle 5'!I46</f>
        <v>0</v>
      </c>
      <c r="H46" s="520">
        <f>'Pôle 8'!K46</f>
        <v>0</v>
      </c>
      <c r="I46" s="520">
        <f>'Pôle 7'!G46</f>
        <v>0</v>
      </c>
      <c r="J46" s="520">
        <f>'Pôle 9'!H46</f>
        <v>0</v>
      </c>
      <c r="K46" s="520">
        <f>'Pôle 10'!L46</f>
        <v>0</v>
      </c>
      <c r="L46" s="521">
        <f t="shared" si="6"/>
        <v>0</v>
      </c>
      <c r="M46" s="522"/>
      <c r="N46" s="521">
        <f>'RECH - ÉCOLES DOCTORALES'!F46</f>
        <v>0</v>
      </c>
      <c r="O46" s="521">
        <f>'RECH - STR EXT RECHERCHE'!C46</f>
        <v>0</v>
      </c>
    </row>
    <row r="47" spans="1:15" x14ac:dyDescent="0.2">
      <c r="A47" s="511" t="s">
        <v>66</v>
      </c>
      <c r="B47" s="512">
        <f>'Pôle 6'!L47</f>
        <v>0</v>
      </c>
      <c r="C47" s="512">
        <f>+'Pôle 1'!J47</f>
        <v>0</v>
      </c>
      <c r="D47" s="512">
        <f>'Pôle 2'!R47</f>
        <v>0</v>
      </c>
      <c r="E47" s="512">
        <f>'Pôle 3'!K47</f>
        <v>0</v>
      </c>
      <c r="F47" s="512">
        <f>'Pôle 4'!I47</f>
        <v>0</v>
      </c>
      <c r="G47" s="512">
        <f>'Pôle 5'!I47</f>
        <v>0</v>
      </c>
      <c r="H47" s="512">
        <f>'Pôle 8'!K47</f>
        <v>0</v>
      </c>
      <c r="I47" s="512">
        <f>'Pôle 7'!G47</f>
        <v>0</v>
      </c>
      <c r="J47" s="512">
        <f>'Pôle 9'!H47</f>
        <v>0</v>
      </c>
      <c r="K47" s="512">
        <f>'Pôle 10'!L47</f>
        <v>0</v>
      </c>
      <c r="L47" s="513">
        <f t="shared" si="6"/>
        <v>0</v>
      </c>
      <c r="M47" s="514"/>
      <c r="N47" s="513">
        <f>'RECH - ÉCOLES DOCTORALES'!F47</f>
        <v>0</v>
      </c>
      <c r="O47" s="513">
        <f>'RECH - STR EXT RECHERCHE'!C47</f>
        <v>0</v>
      </c>
    </row>
    <row r="48" spans="1:15" x14ac:dyDescent="0.2">
      <c r="A48" s="511" t="s">
        <v>67</v>
      </c>
      <c r="B48" s="512">
        <f>'Pôle 6'!L48</f>
        <v>0</v>
      </c>
      <c r="C48" s="512">
        <f>+'Pôle 1'!J48</f>
        <v>0</v>
      </c>
      <c r="D48" s="512">
        <f>'Pôle 2'!R48</f>
        <v>0</v>
      </c>
      <c r="E48" s="512">
        <f>'Pôle 3'!K48</f>
        <v>0</v>
      </c>
      <c r="F48" s="512">
        <f>'Pôle 4'!I48</f>
        <v>0</v>
      </c>
      <c r="G48" s="512">
        <f>'Pôle 5'!I48</f>
        <v>0</v>
      </c>
      <c r="H48" s="512">
        <f>'Pôle 8'!K48</f>
        <v>0</v>
      </c>
      <c r="I48" s="512">
        <f>'Pôle 7'!G48</f>
        <v>0</v>
      </c>
      <c r="J48" s="512">
        <f>'Pôle 9'!H48</f>
        <v>0</v>
      </c>
      <c r="K48" s="512">
        <f>'Pôle 10'!L48</f>
        <v>0</v>
      </c>
      <c r="L48" s="513">
        <f t="shared" si="6"/>
        <v>0</v>
      </c>
      <c r="M48" s="514"/>
      <c r="N48" s="513">
        <f>'RECH - ÉCOLES DOCTORALES'!F48</f>
        <v>0</v>
      </c>
      <c r="O48" s="513">
        <f>'RECH - STR EXT RECHERCHE'!C48</f>
        <v>0</v>
      </c>
    </row>
    <row r="49" spans="1:15" x14ac:dyDescent="0.2">
      <c r="A49" s="523" t="s">
        <v>68</v>
      </c>
      <c r="B49" s="524">
        <f>SUM(B46:B48)</f>
        <v>0</v>
      </c>
      <c r="C49" s="524">
        <f>SUM(C46:C48)</f>
        <v>0</v>
      </c>
      <c r="D49" s="524">
        <f>SUM(D46:D48)</f>
        <v>0</v>
      </c>
      <c r="E49" s="524">
        <f t="shared" ref="E49:K49" si="7">SUM(E46:E48)</f>
        <v>0</v>
      </c>
      <c r="F49" s="524">
        <f t="shared" si="7"/>
        <v>0</v>
      </c>
      <c r="G49" s="524">
        <f t="shared" si="7"/>
        <v>0</v>
      </c>
      <c r="H49" s="524">
        <f t="shared" si="7"/>
        <v>0</v>
      </c>
      <c r="I49" s="524">
        <f t="shared" si="7"/>
        <v>0</v>
      </c>
      <c r="J49" s="524">
        <f t="shared" si="7"/>
        <v>0</v>
      </c>
      <c r="K49" s="524">
        <f t="shared" si="7"/>
        <v>0</v>
      </c>
      <c r="L49" s="525">
        <f t="shared" si="6"/>
        <v>0</v>
      </c>
      <c r="M49" s="514"/>
      <c r="N49" s="525">
        <f>'RECH - ÉCOLES DOCTORALES'!F49</f>
        <v>0</v>
      </c>
      <c r="O49" s="525">
        <f>'RECH - STR EXT RECHERCHE'!C49</f>
        <v>0</v>
      </c>
    </row>
    <row r="50" spans="1:15" x14ac:dyDescent="0.2">
      <c r="A50" s="132"/>
      <c r="B50" s="133"/>
      <c r="C50" s="133"/>
      <c r="D50" s="133"/>
      <c r="E50" s="133"/>
      <c r="F50" s="133"/>
      <c r="G50" s="133"/>
      <c r="H50" s="133"/>
      <c r="I50" s="133"/>
      <c r="J50" s="133"/>
      <c r="K50" s="133"/>
      <c r="L50" s="133"/>
      <c r="N50" s="133"/>
      <c r="O50" s="133"/>
    </row>
    <row r="51" spans="1:15" x14ac:dyDescent="0.2">
      <c r="A51" s="134" t="s">
        <v>69</v>
      </c>
      <c r="B51" s="208">
        <f>'Pôle 6'!L51</f>
        <v>0</v>
      </c>
      <c r="C51" s="963">
        <f>'Pôle 1'!J51</f>
        <v>0</v>
      </c>
      <c r="D51" s="963">
        <f>'Pôle 2'!R51</f>
        <v>0</v>
      </c>
      <c r="E51" s="963">
        <f>'Pôle 3'!K51</f>
        <v>0</v>
      </c>
      <c r="F51" s="963">
        <f>'Pôle 4'!I51</f>
        <v>0</v>
      </c>
      <c r="G51" s="963">
        <f>'Pôle 5'!I51</f>
        <v>0</v>
      </c>
      <c r="H51" s="963">
        <f>'Pôle 8'!K51</f>
        <v>0</v>
      </c>
      <c r="I51" s="963">
        <f>'Pôle 7'!G51</f>
        <v>0</v>
      </c>
      <c r="J51" s="963">
        <f>'Pôle 9'!H51</f>
        <v>0</v>
      </c>
      <c r="K51" s="963">
        <f>'Pôle 10'!L51</f>
        <v>0</v>
      </c>
      <c r="L51" s="953">
        <f>SUM(B51:K51,N51:O51)</f>
        <v>0</v>
      </c>
      <c r="N51" s="493">
        <f>'RECH - ÉCOLES DOCTORALES'!F51</f>
        <v>0</v>
      </c>
      <c r="O51" s="493">
        <f>'RECH - STR EXT RECHERCHE'!C51</f>
        <v>0</v>
      </c>
    </row>
    <row r="52" spans="1:15" x14ac:dyDescent="0.2">
      <c r="A52" s="132"/>
      <c r="B52" s="133"/>
      <c r="C52" s="133"/>
      <c r="D52" s="133"/>
      <c r="E52" s="133"/>
      <c r="F52" s="133"/>
      <c r="G52" s="133"/>
      <c r="H52" s="133"/>
      <c r="I52" s="133"/>
      <c r="J52" s="133"/>
      <c r="K52" s="133"/>
      <c r="L52" s="133"/>
      <c r="N52" s="133"/>
      <c r="O52" s="133"/>
    </row>
    <row r="53" spans="1:15" x14ac:dyDescent="0.2">
      <c r="A53" s="136" t="s">
        <v>70</v>
      </c>
      <c r="B53" s="135">
        <f>'Pôle 6'!L53</f>
        <v>0</v>
      </c>
      <c r="C53" s="135">
        <f>'Pôle 1'!J53</f>
        <v>0</v>
      </c>
      <c r="D53" s="135">
        <f>'Pôle 2'!R53</f>
        <v>0</v>
      </c>
      <c r="E53" s="135">
        <f>'Pôle 3'!K53</f>
        <v>0</v>
      </c>
      <c r="F53" s="135">
        <f>'Pôle 4'!I53</f>
        <v>0</v>
      </c>
      <c r="G53" s="135">
        <f>'Pôle 5'!I53</f>
        <v>0</v>
      </c>
      <c r="H53" s="135">
        <f>'Pôle 8'!K53</f>
        <v>0</v>
      </c>
      <c r="I53" s="135">
        <f>'Pôle 7'!G53</f>
        <v>0</v>
      </c>
      <c r="J53" s="135">
        <f>'Pôle 9'!H53</f>
        <v>0</v>
      </c>
      <c r="K53" s="135">
        <f>'Pôle 10'!L53</f>
        <v>0</v>
      </c>
      <c r="L53" s="324">
        <f>SUM(B53:K53,N53:O53)</f>
        <v>0</v>
      </c>
      <c r="N53" s="324">
        <f>'RECH - ÉCOLES DOCTORALES'!F53</f>
        <v>0</v>
      </c>
      <c r="O53" s="324">
        <f>'RECH - STR EXT RECHERCHE'!C53</f>
        <v>0</v>
      </c>
    </row>
    <row r="55" spans="1:15" x14ac:dyDescent="0.2">
      <c r="L55" s="377">
        <f>+L30</f>
        <v>0</v>
      </c>
    </row>
  </sheetData>
  <phoneticPr fontId="23" type="noConversion"/>
  <printOptions horizontalCentered="1" verticalCentered="1"/>
  <pageMargins left="0" right="0" top="0" bottom="0" header="0" footer="0"/>
  <pageSetup paperSize="8" scale="84" orientation="landscape" r:id="rId1"/>
  <headerFooter alignWithMargins="0">
    <oddHeader>&amp;CIGAENR cartographie Université de Lorraine&amp;R&amp;"Arial,Gras"&amp;8&amp;A</oddHeader>
    <oddFooter>&amp;RUL / DAPEQ / le 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/>
    <pageSetUpPr fitToPage="1"/>
  </sheetPr>
  <dimension ref="A1:L66"/>
  <sheetViews>
    <sheetView workbookViewId="0">
      <pane ySplit="765" topLeftCell="A32" activePane="bottomLeft"/>
      <selection activeCell="A55" sqref="A55:K56"/>
      <selection pane="bottomLeft" activeCell="A63" sqref="A63"/>
    </sheetView>
  </sheetViews>
  <sheetFormatPr baseColWidth="10" defaultColWidth="11.42578125" defaultRowHeight="12.75" x14ac:dyDescent="0.2"/>
  <cols>
    <col min="1" max="1" width="47.42578125" customWidth="1"/>
    <col min="2" max="12" width="16.7109375" customWidth="1"/>
    <col min="13" max="13" width="11.42578125" customWidth="1"/>
    <col min="14" max="14" width="44.42578125" customWidth="1"/>
    <col min="16" max="16" width="18.85546875" customWidth="1"/>
  </cols>
  <sheetData>
    <row r="1" spans="1:12" ht="25.5" x14ac:dyDescent="0.2">
      <c r="A1" s="115" t="s">
        <v>120</v>
      </c>
      <c r="B1" s="116" t="s">
        <v>118</v>
      </c>
      <c r="C1" s="116" t="s">
        <v>143</v>
      </c>
      <c r="D1" s="116" t="s">
        <v>144</v>
      </c>
      <c r="E1" s="116" t="s">
        <v>145</v>
      </c>
      <c r="F1" s="116" t="s">
        <v>146</v>
      </c>
      <c r="G1" s="116" t="s">
        <v>147</v>
      </c>
      <c r="H1" s="116" t="s">
        <v>148</v>
      </c>
      <c r="I1" s="116" t="s">
        <v>149</v>
      </c>
      <c r="J1" s="116" t="s">
        <v>150</v>
      </c>
      <c r="K1" s="116" t="s">
        <v>151</v>
      </c>
      <c r="L1" s="116" t="s">
        <v>48</v>
      </c>
    </row>
    <row r="2" spans="1:12" x14ac:dyDescent="0.2">
      <c r="A2" s="117" t="s">
        <v>49</v>
      </c>
      <c r="B2" s="118"/>
      <c r="C2" s="118"/>
      <c r="D2" s="118"/>
      <c r="E2" s="119"/>
      <c r="F2" s="119"/>
      <c r="G2" s="119"/>
      <c r="H2" s="119"/>
      <c r="I2" s="119"/>
      <c r="J2" s="119"/>
      <c r="K2" s="119"/>
      <c r="L2" s="120"/>
    </row>
    <row r="3" spans="1:12" x14ac:dyDescent="0.2">
      <c r="A3" s="117" t="s">
        <v>50</v>
      </c>
      <c r="B3" s="205">
        <f>+'Pôle 6'!L3</f>
        <v>0</v>
      </c>
      <c r="C3" s="126" t="str">
        <f>[1]A2F!J3</f>
        <v>A2F</v>
      </c>
      <c r="D3" s="118">
        <f>'Pôle 2'!R3</f>
        <v>0</v>
      </c>
      <c r="E3" s="119">
        <f>'Pôle 3'!K3</f>
        <v>0</v>
      </c>
      <c r="F3" s="119">
        <f>'Pôle 4'!I3</f>
        <v>0</v>
      </c>
      <c r="G3" s="119">
        <f>'Pôle 5'!I3</f>
        <v>0</v>
      </c>
      <c r="H3" s="119">
        <f>'Pôle 8'!K3</f>
        <v>0</v>
      </c>
      <c r="I3" s="119">
        <f>'Pôle 7'!G3</f>
        <v>0</v>
      </c>
      <c r="J3" s="119">
        <f>'Pôle 9'!H3</f>
        <v>0</v>
      </c>
      <c r="K3" s="119">
        <f>'Pôle 10'!L3</f>
        <v>0</v>
      </c>
      <c r="L3" s="120"/>
    </row>
    <row r="4" spans="1:12" x14ac:dyDescent="0.2">
      <c r="A4" s="117" t="s">
        <v>51</v>
      </c>
      <c r="B4" s="118"/>
      <c r="C4" s="118"/>
      <c r="D4" s="118"/>
      <c r="E4" s="119"/>
      <c r="F4" s="119"/>
      <c r="G4" s="119"/>
      <c r="H4" s="119"/>
      <c r="I4" s="119"/>
      <c r="J4" s="119"/>
      <c r="K4" s="119"/>
      <c r="L4" s="120"/>
    </row>
    <row r="5" spans="1:12" s="124" customFormat="1" x14ac:dyDescent="0.2">
      <c r="A5" s="121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3"/>
    </row>
    <row r="6" spans="1:12" x14ac:dyDescent="0.2">
      <c r="A6" s="325" t="s">
        <v>155</v>
      </c>
      <c r="B6" s="205">
        <f>+'Pôle 6'!L6</f>
        <v>0</v>
      </c>
      <c r="C6" s="126">
        <f>'Pôle 1'!J6</f>
        <v>0</v>
      </c>
      <c r="D6" s="118">
        <f>'Pôle 2'!R6</f>
        <v>0</v>
      </c>
      <c r="E6" s="119">
        <f>'Pôle 3'!K6</f>
        <v>0</v>
      </c>
      <c r="F6" s="119">
        <f>'Pôle 4'!I6</f>
        <v>0</v>
      </c>
      <c r="G6" s="119">
        <f>'Pôle 5'!I6</f>
        <v>0</v>
      </c>
      <c r="H6" s="119">
        <f>'Pôle 8'!K6</f>
        <v>0</v>
      </c>
      <c r="I6" s="119">
        <f>'Pôle 7'!G6</f>
        <v>0</v>
      </c>
      <c r="J6" s="119">
        <f>'Pôle 9'!H6</f>
        <v>0</v>
      </c>
      <c r="K6" s="119">
        <f>'Pôle 10'!L6</f>
        <v>0</v>
      </c>
      <c r="L6" s="245">
        <f>SUM(B6:K6)</f>
        <v>0</v>
      </c>
    </row>
    <row r="7" spans="1:12" x14ac:dyDescent="0.2">
      <c r="A7" s="325" t="s">
        <v>156</v>
      </c>
      <c r="B7" s="205">
        <f>+'Pôle 6'!L7</f>
        <v>0</v>
      </c>
      <c r="C7" s="126">
        <f>'Pôle 1'!J7</f>
        <v>0</v>
      </c>
      <c r="D7" s="118">
        <f>'Pôle 2'!R7</f>
        <v>0</v>
      </c>
      <c r="E7" s="119">
        <f>'Pôle 3'!K7</f>
        <v>0</v>
      </c>
      <c r="F7" s="119">
        <f>'Pôle 4'!I7</f>
        <v>0</v>
      </c>
      <c r="G7" s="119">
        <f>'Pôle 5'!I7</f>
        <v>0</v>
      </c>
      <c r="H7" s="119">
        <f>'Pôle 8'!K7</f>
        <v>0</v>
      </c>
      <c r="I7" s="119">
        <f>'Pôle 7'!G7</f>
        <v>0</v>
      </c>
      <c r="J7" s="119">
        <f>'Pôle 9'!H7</f>
        <v>0</v>
      </c>
      <c r="K7" s="119">
        <f>'Pôle 10'!L7</f>
        <v>0</v>
      </c>
      <c r="L7" s="245">
        <f t="shared" ref="L7:L13" si="0">SUM(B7:K7)</f>
        <v>0</v>
      </c>
    </row>
    <row r="8" spans="1:12" x14ac:dyDescent="0.2">
      <c r="A8" s="325" t="s">
        <v>157</v>
      </c>
      <c r="B8" s="205">
        <f>+'Pôle 6'!L8</f>
        <v>0</v>
      </c>
      <c r="C8" s="126">
        <f>'Pôle 1'!J8</f>
        <v>0</v>
      </c>
      <c r="D8" s="118">
        <f>'Pôle 2'!R8</f>
        <v>0</v>
      </c>
      <c r="E8" s="119">
        <f>'Pôle 3'!K8</f>
        <v>0</v>
      </c>
      <c r="F8" s="119">
        <f>'Pôle 4'!I8</f>
        <v>0</v>
      </c>
      <c r="G8" s="119">
        <f>'Pôle 5'!I8</f>
        <v>0</v>
      </c>
      <c r="H8" s="119">
        <f>'Pôle 8'!K8</f>
        <v>0</v>
      </c>
      <c r="I8" s="119">
        <f>'Pôle 7'!G8</f>
        <v>0</v>
      </c>
      <c r="J8" s="119">
        <f>'Pôle 9'!H8</f>
        <v>0</v>
      </c>
      <c r="K8" s="119">
        <f>'Pôle 10'!L8</f>
        <v>0</v>
      </c>
      <c r="L8" s="245">
        <f t="shared" si="0"/>
        <v>0</v>
      </c>
    </row>
    <row r="9" spans="1:12" x14ac:dyDescent="0.2">
      <c r="A9" s="325" t="s">
        <v>158</v>
      </c>
      <c r="B9" s="205">
        <f>+'Pôle 6'!L9</f>
        <v>0</v>
      </c>
      <c r="C9" s="126">
        <f>'Pôle 1'!J9</f>
        <v>0</v>
      </c>
      <c r="D9" s="118">
        <f>'Pôle 2'!R9</f>
        <v>0</v>
      </c>
      <c r="E9" s="119">
        <f>'Pôle 3'!K9</f>
        <v>0</v>
      </c>
      <c r="F9" s="119">
        <f>'Pôle 4'!I9</f>
        <v>0</v>
      </c>
      <c r="G9" s="119">
        <f>'Pôle 5'!I9</f>
        <v>0</v>
      </c>
      <c r="H9" s="119">
        <f>'Pôle 8'!K9</f>
        <v>0</v>
      </c>
      <c r="I9" s="119">
        <f>'Pôle 7'!G9</f>
        <v>0</v>
      </c>
      <c r="J9" s="119">
        <f>'Pôle 9'!H9</f>
        <v>0</v>
      </c>
      <c r="K9" s="119">
        <f>'Pôle 10'!L9</f>
        <v>0</v>
      </c>
      <c r="L9" s="245">
        <f t="shared" si="0"/>
        <v>0</v>
      </c>
    </row>
    <row r="10" spans="1:12" x14ac:dyDescent="0.2">
      <c r="A10" s="325" t="s">
        <v>159</v>
      </c>
      <c r="B10" s="205">
        <f>+'Pôle 6'!L10</f>
        <v>0</v>
      </c>
      <c r="C10" s="126">
        <f>'Pôle 1'!J10</f>
        <v>0</v>
      </c>
      <c r="D10" s="118">
        <f>'Pôle 2'!R10</f>
        <v>0</v>
      </c>
      <c r="E10" s="119">
        <f>'Pôle 3'!K10</f>
        <v>0</v>
      </c>
      <c r="F10" s="119">
        <f>'Pôle 4'!I10</f>
        <v>0</v>
      </c>
      <c r="G10" s="119">
        <f>'Pôle 5'!I10</f>
        <v>0</v>
      </c>
      <c r="H10" s="119">
        <f>'Pôle 8'!K10</f>
        <v>0</v>
      </c>
      <c r="I10" s="119">
        <f>'Pôle 7'!G10</f>
        <v>0</v>
      </c>
      <c r="J10" s="119">
        <f>'Pôle 9'!H10</f>
        <v>0</v>
      </c>
      <c r="K10" s="119">
        <f>'Pôle 10'!L10</f>
        <v>0</v>
      </c>
      <c r="L10" s="245">
        <f t="shared" si="0"/>
        <v>0</v>
      </c>
    </row>
    <row r="11" spans="1:12" x14ac:dyDescent="0.2">
      <c r="A11" s="325" t="s">
        <v>36</v>
      </c>
      <c r="B11" s="205">
        <f>+'Pôle 6'!L12</f>
        <v>0</v>
      </c>
      <c r="C11" s="126">
        <f>'Pôle 1'!J12</f>
        <v>0</v>
      </c>
      <c r="D11" s="118">
        <f>'Pôle 2'!R12</f>
        <v>0</v>
      </c>
      <c r="E11" s="119">
        <f>'Pôle 3'!K12</f>
        <v>0</v>
      </c>
      <c r="F11" s="119">
        <f>'Pôle 4'!I12</f>
        <v>0</v>
      </c>
      <c r="G11" s="119">
        <f>'Pôle 5'!I12</f>
        <v>0</v>
      </c>
      <c r="H11" s="119">
        <f>'Pôle 8'!K12</f>
        <v>0</v>
      </c>
      <c r="I11" s="119">
        <f>'Pôle 7'!G12</f>
        <v>0</v>
      </c>
      <c r="J11" s="119">
        <f>'Pôle 9'!H12</f>
        <v>0</v>
      </c>
      <c r="K11" s="119">
        <f>'Pôle 10'!L12</f>
        <v>0</v>
      </c>
      <c r="L11" s="245">
        <f t="shared" si="0"/>
        <v>0</v>
      </c>
    </row>
    <row r="12" spans="1:12" x14ac:dyDescent="0.2">
      <c r="A12" s="325" t="s">
        <v>37</v>
      </c>
      <c r="B12" s="205">
        <f>+'Pôle 6'!L13</f>
        <v>0</v>
      </c>
      <c r="C12" s="126">
        <f>'Pôle 1'!J13</f>
        <v>0</v>
      </c>
      <c r="D12" s="118">
        <f>'Pôle 2'!R13</f>
        <v>0</v>
      </c>
      <c r="E12" s="119">
        <f>'Pôle 3'!K13</f>
        <v>0</v>
      </c>
      <c r="F12" s="119">
        <f>'Pôle 4'!I13</f>
        <v>0</v>
      </c>
      <c r="G12" s="119">
        <f>'Pôle 5'!I13</f>
        <v>0</v>
      </c>
      <c r="H12" s="119">
        <f>'Pôle 8'!K13</f>
        <v>0</v>
      </c>
      <c r="I12" s="119">
        <f>'Pôle 7'!G13</f>
        <v>0</v>
      </c>
      <c r="J12" s="119">
        <f>'Pôle 9'!H13</f>
        <v>0</v>
      </c>
      <c r="K12" s="119">
        <f>'Pôle 10'!L13</f>
        <v>0</v>
      </c>
      <c r="L12" s="245">
        <f t="shared" si="0"/>
        <v>0</v>
      </c>
    </row>
    <row r="13" spans="1:12" x14ac:dyDescent="0.2">
      <c r="A13" s="325" t="s">
        <v>160</v>
      </c>
      <c r="B13" s="205">
        <f>+'Pôle 6'!L16</f>
        <v>0</v>
      </c>
      <c r="C13" s="126">
        <f>'Pôle 1'!J16</f>
        <v>0</v>
      </c>
      <c r="D13" s="118">
        <f>'Pôle 2'!R16</f>
        <v>0</v>
      </c>
      <c r="E13" s="119">
        <f>'Pôle 3'!K16</f>
        <v>0</v>
      </c>
      <c r="F13" s="119">
        <f>'Pôle 4'!I16</f>
        <v>0</v>
      </c>
      <c r="G13" s="119">
        <f>'Pôle 5'!I16</f>
        <v>0</v>
      </c>
      <c r="H13" s="119">
        <f>'Pôle 8'!K16</f>
        <v>0</v>
      </c>
      <c r="I13" s="119">
        <f>'Pôle 7'!G16</f>
        <v>0</v>
      </c>
      <c r="J13" s="119">
        <f>'Pôle 9'!H16</f>
        <v>0</v>
      </c>
      <c r="K13" s="119">
        <f>'Pôle 10'!L16</f>
        <v>0</v>
      </c>
      <c r="L13" s="245">
        <f t="shared" si="0"/>
        <v>0</v>
      </c>
    </row>
    <row r="14" spans="1:12" x14ac:dyDescent="0.2">
      <c r="A14" s="325" t="s">
        <v>161</v>
      </c>
      <c r="B14" s="205">
        <f>+'Pôle 6'!L17</f>
        <v>0</v>
      </c>
      <c r="C14" s="126">
        <f>'Pôle 1'!J17</f>
        <v>0</v>
      </c>
      <c r="D14" s="118">
        <f>'Pôle 2'!R17</f>
        <v>0</v>
      </c>
      <c r="E14" s="119">
        <f>'Pôle 3'!K17</f>
        <v>0</v>
      </c>
      <c r="F14" s="119">
        <f>'Pôle 4'!I17</f>
        <v>0</v>
      </c>
      <c r="G14" s="119">
        <f>'Pôle 5'!I17</f>
        <v>0</v>
      </c>
      <c r="H14" s="119">
        <f>'Pôle 8'!K17</f>
        <v>0</v>
      </c>
      <c r="I14" s="119">
        <f>'Pôle 7'!G17</f>
        <v>0</v>
      </c>
      <c r="J14" s="119">
        <f>'Pôle 9'!H17</f>
        <v>0</v>
      </c>
      <c r="K14" s="119">
        <f>'Pôle 10'!L17</f>
        <v>0</v>
      </c>
      <c r="L14" s="245">
        <f>SUM(B14:K14)</f>
        <v>0</v>
      </c>
    </row>
    <row r="15" spans="1:12" x14ac:dyDescent="0.2">
      <c r="A15" s="127" t="s">
        <v>71</v>
      </c>
      <c r="B15" s="229">
        <f>SUM(B6:B14)</f>
        <v>0</v>
      </c>
      <c r="C15" s="229">
        <f>SUM(C6:C14)</f>
        <v>0</v>
      </c>
      <c r="D15" s="229">
        <f t="shared" ref="D15:K15" si="1">SUM(D6:D14)</f>
        <v>0</v>
      </c>
      <c r="E15" s="229">
        <f t="shared" si="1"/>
        <v>0</v>
      </c>
      <c r="F15" s="229">
        <f t="shared" si="1"/>
        <v>0</v>
      </c>
      <c r="G15" s="229">
        <f t="shared" si="1"/>
        <v>0</v>
      </c>
      <c r="H15" s="229">
        <f t="shared" si="1"/>
        <v>0</v>
      </c>
      <c r="I15" s="229">
        <f t="shared" si="1"/>
        <v>0</v>
      </c>
      <c r="J15" s="229">
        <f t="shared" si="1"/>
        <v>0</v>
      </c>
      <c r="K15" s="229">
        <f t="shared" si="1"/>
        <v>0</v>
      </c>
      <c r="L15" s="320">
        <f>SUM(B15:K15)</f>
        <v>0</v>
      </c>
    </row>
    <row r="16" spans="1:12" ht="25.5" x14ac:dyDescent="0.2">
      <c r="A16" s="125" t="s">
        <v>52</v>
      </c>
      <c r="B16" s="206">
        <f>+'Pôle 6'!L19</f>
        <v>0</v>
      </c>
      <c r="C16" s="126">
        <f>'Pôle 1'!J19</f>
        <v>0</v>
      </c>
      <c r="D16" s="118">
        <f>'Pôle 2'!R19</f>
        <v>0</v>
      </c>
      <c r="E16" s="119">
        <f>'Pôle 3'!K19</f>
        <v>0</v>
      </c>
      <c r="F16" s="119">
        <f>'Pôle 4'!I19</f>
        <v>0</v>
      </c>
      <c r="G16" s="119">
        <f>'Pôle 5'!I19</f>
        <v>0</v>
      </c>
      <c r="H16" s="119">
        <f>'Pôle 8'!K19</f>
        <v>0</v>
      </c>
      <c r="I16" s="119">
        <f>'Pôle 7'!G19</f>
        <v>0</v>
      </c>
      <c r="J16" s="119">
        <f>'Pôle 9'!H19</f>
        <v>0</v>
      </c>
      <c r="K16" s="119">
        <f>'Pôle 10'!L19</f>
        <v>0</v>
      </c>
      <c r="L16" s="246">
        <f>SUM(B16:K16)</f>
        <v>0</v>
      </c>
    </row>
    <row r="17" spans="1:12" ht="25.5" x14ac:dyDescent="0.2">
      <c r="A17" s="125" t="s">
        <v>53</v>
      </c>
      <c r="B17" s="206">
        <f>+'Pôle 6'!L20</f>
        <v>0</v>
      </c>
      <c r="C17" s="126">
        <f>'Pôle 1'!J20</f>
        <v>0</v>
      </c>
      <c r="D17" s="118">
        <f>'Pôle 2'!R20</f>
        <v>0</v>
      </c>
      <c r="E17" s="119">
        <f>'Pôle 3'!K20</f>
        <v>0</v>
      </c>
      <c r="F17" s="119">
        <f>'Pôle 4'!I20</f>
        <v>0</v>
      </c>
      <c r="G17" s="119">
        <f>'Pôle 5'!I20</f>
        <v>0</v>
      </c>
      <c r="H17" s="119">
        <f>'Pôle 8'!K20</f>
        <v>0</v>
      </c>
      <c r="I17" s="119">
        <f>'Pôle 7'!G20</f>
        <v>0</v>
      </c>
      <c r="J17" s="119">
        <f>'Pôle 9'!H20</f>
        <v>0</v>
      </c>
      <c r="K17" s="119">
        <f>'Pôle 10'!L20</f>
        <v>0</v>
      </c>
      <c r="L17" s="246">
        <f t="shared" ref="L17:L22" si="2">SUM(B17:K17)</f>
        <v>0</v>
      </c>
    </row>
    <row r="18" spans="1:12" ht="25.5" x14ac:dyDescent="0.2">
      <c r="A18" s="125" t="s">
        <v>54</v>
      </c>
      <c r="B18" s="206">
        <f>+'Pôle 6'!L21</f>
        <v>0</v>
      </c>
      <c r="C18" s="126">
        <f>'Pôle 1'!J21</f>
        <v>0</v>
      </c>
      <c r="D18" s="118">
        <f>'Pôle 2'!R21</f>
        <v>0</v>
      </c>
      <c r="E18" s="119">
        <f>'Pôle 3'!K21</f>
        <v>0</v>
      </c>
      <c r="F18" s="119">
        <f>'Pôle 4'!I21</f>
        <v>0</v>
      </c>
      <c r="G18" s="119">
        <f>'Pôle 5'!I21</f>
        <v>0</v>
      </c>
      <c r="H18" s="119">
        <f>'Pôle 8'!K21</f>
        <v>0</v>
      </c>
      <c r="I18" s="119">
        <f>'Pôle 7'!G21</f>
        <v>0</v>
      </c>
      <c r="J18" s="119">
        <f>'Pôle 9'!H21</f>
        <v>0</v>
      </c>
      <c r="K18" s="119">
        <f>'Pôle 10'!L21</f>
        <v>0</v>
      </c>
      <c r="L18" s="246">
        <f t="shared" si="2"/>
        <v>0</v>
      </c>
    </row>
    <row r="19" spans="1:12" x14ac:dyDescent="0.2">
      <c r="A19" s="129" t="s">
        <v>39</v>
      </c>
      <c r="B19" s="252">
        <f>+'Pôle 6'!L22</f>
        <v>0</v>
      </c>
      <c r="C19" s="252">
        <f>'Pôle 1'!J22</f>
        <v>0</v>
      </c>
      <c r="D19" s="253">
        <f>'Pôle 2'!R22</f>
        <v>0</v>
      </c>
      <c r="E19" s="254">
        <f>'Pôle 3'!K22</f>
        <v>0</v>
      </c>
      <c r="F19" s="254">
        <f>'Pôle 4'!I22</f>
        <v>0</v>
      </c>
      <c r="G19" s="254">
        <f>'Pôle 5'!I22</f>
        <v>0</v>
      </c>
      <c r="H19" s="254">
        <f>'Pôle 8'!K22</f>
        <v>0</v>
      </c>
      <c r="I19" s="255">
        <f>'Pôle 7'!G22</f>
        <v>0</v>
      </c>
      <c r="J19" s="255">
        <f>'Pôle 9'!H22</f>
        <v>0</v>
      </c>
      <c r="K19" s="255">
        <f>'Pôle 10'!L22</f>
        <v>0</v>
      </c>
      <c r="L19" s="312">
        <f>SUM(L16:L18)</f>
        <v>0</v>
      </c>
    </row>
    <row r="20" spans="1:12" ht="25.5" x14ac:dyDescent="0.2">
      <c r="A20" s="125" t="s">
        <v>55</v>
      </c>
      <c r="B20" s="206">
        <f>+'Pôle 6'!L23</f>
        <v>0</v>
      </c>
      <c r="C20" s="206">
        <f>'Pôle 1'!J23</f>
        <v>0</v>
      </c>
      <c r="D20" s="118">
        <f>'Pôle 2'!R23</f>
        <v>0</v>
      </c>
      <c r="E20" s="119">
        <f>'Pôle 3'!K23</f>
        <v>0</v>
      </c>
      <c r="F20" s="119">
        <f>'Pôle 4'!I23</f>
        <v>0</v>
      </c>
      <c r="G20" s="119">
        <f>'Pôle 5'!I23</f>
        <v>0</v>
      </c>
      <c r="H20" s="119">
        <f>'Pôle 8'!K23</f>
        <v>0</v>
      </c>
      <c r="I20" s="119">
        <f>'Pôle 7'!G23</f>
        <v>0</v>
      </c>
      <c r="J20" s="119">
        <f>'Pôle 9'!H23</f>
        <v>0</v>
      </c>
      <c r="K20" s="119">
        <f>'Pôle 10'!L23</f>
        <v>0</v>
      </c>
      <c r="L20" s="246">
        <f t="shared" si="2"/>
        <v>0</v>
      </c>
    </row>
    <row r="21" spans="1:12" ht="25.5" x14ac:dyDescent="0.2">
      <c r="A21" s="125" t="s">
        <v>56</v>
      </c>
      <c r="B21" s="206">
        <f>+'Pôle 6'!L24</f>
        <v>0</v>
      </c>
      <c r="C21" s="206">
        <f>'Pôle 1'!J24</f>
        <v>0</v>
      </c>
      <c r="D21" s="118">
        <f>'Pôle 2'!R24</f>
        <v>0</v>
      </c>
      <c r="E21" s="119">
        <f>'Pôle 3'!K24</f>
        <v>0</v>
      </c>
      <c r="F21" s="119">
        <f>'Pôle 4'!I24</f>
        <v>0</v>
      </c>
      <c r="G21" s="119">
        <f>'Pôle 5'!I24</f>
        <v>0</v>
      </c>
      <c r="H21" s="119">
        <f>'Pôle 8'!K24</f>
        <v>0</v>
      </c>
      <c r="I21" s="119">
        <f>'Pôle 7'!G24</f>
        <v>0</v>
      </c>
      <c r="J21" s="119">
        <f>'Pôle 9'!H24</f>
        <v>0</v>
      </c>
      <c r="K21" s="119">
        <f>'Pôle 10'!L24</f>
        <v>0</v>
      </c>
      <c r="L21" s="246">
        <f t="shared" si="2"/>
        <v>0</v>
      </c>
    </row>
    <row r="22" spans="1:12" ht="25.5" x14ac:dyDescent="0.2">
      <c r="A22" s="125" t="s">
        <v>57</v>
      </c>
      <c r="B22" s="206">
        <f>+'Pôle 6'!L25</f>
        <v>0</v>
      </c>
      <c r="C22" s="206">
        <f>'Pôle 1'!J25</f>
        <v>0</v>
      </c>
      <c r="D22" s="118">
        <f>'Pôle 2'!R25</f>
        <v>0</v>
      </c>
      <c r="E22" s="119">
        <f>'Pôle 3'!K25</f>
        <v>0</v>
      </c>
      <c r="F22" s="119">
        <f>'Pôle 4'!I25</f>
        <v>0</v>
      </c>
      <c r="G22" s="119">
        <f>'Pôle 5'!I25</f>
        <v>0</v>
      </c>
      <c r="H22" s="119">
        <f>'Pôle 8'!K25</f>
        <v>0</v>
      </c>
      <c r="I22" s="119">
        <f>'Pôle 7'!G25</f>
        <v>0</v>
      </c>
      <c r="J22" s="119">
        <f>'Pôle 9'!H25</f>
        <v>0</v>
      </c>
      <c r="K22" s="119">
        <f>'Pôle 10'!L25</f>
        <v>0</v>
      </c>
      <c r="L22" s="246">
        <f t="shared" si="2"/>
        <v>0</v>
      </c>
    </row>
    <row r="23" spans="1:12" x14ac:dyDescent="0.2">
      <c r="A23" s="129" t="s">
        <v>40</v>
      </c>
      <c r="B23" s="252">
        <f>+'Pôle 6'!L26</f>
        <v>0</v>
      </c>
      <c r="C23" s="253">
        <f>'Pôle 1'!J26</f>
        <v>0</v>
      </c>
      <c r="D23" s="253">
        <f>'Pôle 2'!R26</f>
        <v>0</v>
      </c>
      <c r="E23" s="254">
        <f>'Pôle 3'!K26</f>
        <v>0</v>
      </c>
      <c r="F23" s="254">
        <f>'Pôle 4'!I26</f>
        <v>0</v>
      </c>
      <c r="G23" s="254">
        <f>'Pôle 5'!I26</f>
        <v>0</v>
      </c>
      <c r="H23" s="254">
        <f>'Pôle 8'!K26</f>
        <v>0</v>
      </c>
      <c r="I23" s="255">
        <f>'Pôle 7'!G26</f>
        <v>0</v>
      </c>
      <c r="J23" s="255">
        <f>'Pôle 9'!H26</f>
        <v>0</v>
      </c>
      <c r="K23" s="255">
        <f>'Pôle 10'!L26</f>
        <v>0</v>
      </c>
      <c r="L23" s="312">
        <f>SUM(L20:L22)</f>
        <v>0</v>
      </c>
    </row>
    <row r="24" spans="1:12" x14ac:dyDescent="0.2">
      <c r="A24" s="127" t="s">
        <v>58</v>
      </c>
      <c r="B24" s="128">
        <f>B19+B23</f>
        <v>0</v>
      </c>
      <c r="C24" s="128">
        <f>C19+C23</f>
        <v>0</v>
      </c>
      <c r="D24" s="128">
        <f>D19+D23</f>
        <v>0</v>
      </c>
      <c r="E24" s="128">
        <f t="shared" ref="E24:K24" si="3">E19+E23</f>
        <v>0</v>
      </c>
      <c r="F24" s="128">
        <f t="shared" si="3"/>
        <v>0</v>
      </c>
      <c r="G24" s="128">
        <f>G19+G23</f>
        <v>0</v>
      </c>
      <c r="H24" s="128">
        <f t="shared" si="3"/>
        <v>0</v>
      </c>
      <c r="I24" s="128">
        <f t="shared" si="3"/>
        <v>0</v>
      </c>
      <c r="J24" s="128">
        <f t="shared" si="3"/>
        <v>0</v>
      </c>
      <c r="K24" s="128">
        <f t="shared" si="3"/>
        <v>0</v>
      </c>
      <c r="L24" s="313">
        <f>L19+L23</f>
        <v>0</v>
      </c>
    </row>
    <row r="26" spans="1:12" x14ac:dyDescent="0.2">
      <c r="A26" s="125" t="s">
        <v>59</v>
      </c>
      <c r="B26" s="207">
        <f>+'Pôle 6'!L29</f>
        <v>0</v>
      </c>
      <c r="C26" s="207">
        <f>+'Pôle 1'!J29</f>
        <v>0</v>
      </c>
      <c r="D26" s="207">
        <f>'Pôle 2'!R29</f>
        <v>0</v>
      </c>
      <c r="E26" s="207">
        <f>'Pôle 3'!K29</f>
        <v>0</v>
      </c>
      <c r="F26" s="207">
        <f>'Pôle 4'!I29</f>
        <v>0</v>
      </c>
      <c r="G26" s="207">
        <f>'Pôle 5'!I29</f>
        <v>0</v>
      </c>
      <c r="H26" s="207">
        <f>'Pôle 8'!K29</f>
        <v>0</v>
      </c>
      <c r="I26" s="207">
        <f>'Pôle 7'!G29</f>
        <v>0</v>
      </c>
      <c r="J26" s="207">
        <f>'Pôle 9'!H29</f>
        <v>0</v>
      </c>
      <c r="K26" s="207">
        <f>'Pôle 10'!L29</f>
        <v>0</v>
      </c>
      <c r="L26" s="246">
        <f>SUM(B26:K26)</f>
        <v>0</v>
      </c>
    </row>
    <row r="27" spans="1:12" x14ac:dyDescent="0.2">
      <c r="A27" s="125" t="s">
        <v>60</v>
      </c>
      <c r="B27" s="207">
        <f>+'Pôle 6'!L30</f>
        <v>0</v>
      </c>
      <c r="C27" s="207">
        <f>+'Pôle 1'!J30</f>
        <v>0</v>
      </c>
      <c r="D27" s="207">
        <f>'Pôle 2'!R30</f>
        <v>0</v>
      </c>
      <c r="E27" s="207">
        <f>'Pôle 3'!K30</f>
        <v>0</v>
      </c>
      <c r="F27" s="207">
        <f>'Pôle 4'!I30</f>
        <v>0</v>
      </c>
      <c r="G27" s="207">
        <f>'Pôle 5'!I30</f>
        <v>0</v>
      </c>
      <c r="H27" s="207">
        <f>'Pôle 8'!K30</f>
        <v>0</v>
      </c>
      <c r="I27" s="207">
        <f>'Pôle 7'!G30</f>
        <v>0</v>
      </c>
      <c r="J27" s="207">
        <f>'Pôle 9'!H30</f>
        <v>0</v>
      </c>
      <c r="K27" s="207">
        <f>'Pôle 10'!L30</f>
        <v>0</v>
      </c>
      <c r="L27" s="246">
        <f t="shared" ref="L27:L32" si="4">SUM(B27:K27)</f>
        <v>0</v>
      </c>
    </row>
    <row r="28" spans="1:12" ht="25.5" x14ac:dyDescent="0.2">
      <c r="A28" s="127" t="s">
        <v>61</v>
      </c>
      <c r="B28" s="202">
        <f t="shared" ref="B28:L28" si="5">B26+B27</f>
        <v>0</v>
      </c>
      <c r="C28" s="202">
        <f t="shared" si="5"/>
        <v>0</v>
      </c>
      <c r="D28" s="202">
        <f t="shared" si="5"/>
        <v>0</v>
      </c>
      <c r="E28" s="202">
        <f t="shared" si="5"/>
        <v>0</v>
      </c>
      <c r="F28" s="202">
        <f t="shared" si="5"/>
        <v>0</v>
      </c>
      <c r="G28" s="202">
        <f t="shared" si="5"/>
        <v>0</v>
      </c>
      <c r="H28" s="202">
        <f t="shared" si="5"/>
        <v>0</v>
      </c>
      <c r="I28" s="202">
        <f t="shared" si="5"/>
        <v>0</v>
      </c>
      <c r="J28" s="202">
        <f t="shared" si="5"/>
        <v>0</v>
      </c>
      <c r="K28" s="202">
        <f t="shared" si="5"/>
        <v>0</v>
      </c>
      <c r="L28" s="202">
        <f t="shared" si="5"/>
        <v>0</v>
      </c>
    </row>
    <row r="29" spans="1:12" x14ac:dyDescent="0.2">
      <c r="A29" s="130"/>
      <c r="B29" s="203"/>
      <c r="C29" s="131"/>
      <c r="D29" s="131"/>
      <c r="E29" s="131"/>
      <c r="F29" s="131"/>
      <c r="G29" s="131"/>
      <c r="H29" s="131"/>
      <c r="I29" s="131"/>
      <c r="J29" s="131"/>
      <c r="K29" s="131"/>
      <c r="L29" s="246"/>
    </row>
    <row r="30" spans="1:12" x14ac:dyDescent="0.2">
      <c r="A30" s="125" t="s">
        <v>6</v>
      </c>
      <c r="B30" s="206">
        <f>+'Pôle 6'!L33</f>
        <v>0</v>
      </c>
      <c r="C30" s="206">
        <f>+'Pôle 1'!J33</f>
        <v>0</v>
      </c>
      <c r="D30" s="206">
        <f>'Pôle 2'!R33</f>
        <v>0</v>
      </c>
      <c r="E30" s="206">
        <f>'Pôle 3'!K33</f>
        <v>0</v>
      </c>
      <c r="F30" s="206">
        <f>'Pôle 4'!I33</f>
        <v>0</v>
      </c>
      <c r="G30" s="206">
        <f>'Pôle 5'!I33</f>
        <v>0</v>
      </c>
      <c r="H30" s="206">
        <f>'Pôle 8'!K33</f>
        <v>0</v>
      </c>
      <c r="I30" s="206">
        <f>'Pôle 7'!G33</f>
        <v>0</v>
      </c>
      <c r="J30" s="206">
        <f>'Pôle 9'!H33</f>
        <v>0</v>
      </c>
      <c r="K30" s="206">
        <f>'Pôle 10'!L33</f>
        <v>0</v>
      </c>
      <c r="L30" s="382">
        <f t="shared" si="4"/>
        <v>0</v>
      </c>
    </row>
    <row r="31" spans="1:12" x14ac:dyDescent="0.2">
      <c r="A31" s="125" t="s">
        <v>62</v>
      </c>
      <c r="B31" s="206">
        <f>+'Pôle 6'!L34</f>
        <v>0</v>
      </c>
      <c r="C31" s="206">
        <f>+'Pôle 1'!J34</f>
        <v>0</v>
      </c>
      <c r="D31" s="206">
        <f>'Pôle 2'!R34</f>
        <v>0</v>
      </c>
      <c r="E31" s="206">
        <f>'Pôle 3'!K34</f>
        <v>0</v>
      </c>
      <c r="F31" s="206">
        <f>'Pôle 4'!I34</f>
        <v>0</v>
      </c>
      <c r="G31" s="206">
        <f>'Pôle 5'!I34</f>
        <v>0</v>
      </c>
      <c r="H31" s="206">
        <f>'Pôle 8'!K34</f>
        <v>0</v>
      </c>
      <c r="I31" s="206">
        <f>'Pôle 7'!G34</f>
        <v>0</v>
      </c>
      <c r="J31" s="206">
        <f>'Pôle 9'!H34</f>
        <v>0</v>
      </c>
      <c r="K31" s="206">
        <f>'Pôle 10'!L34</f>
        <v>0</v>
      </c>
      <c r="L31" s="383">
        <f t="shared" si="4"/>
        <v>0</v>
      </c>
    </row>
    <row r="32" spans="1:12" x14ac:dyDescent="0.2">
      <c r="A32" s="125" t="s">
        <v>63</v>
      </c>
      <c r="B32" s="206">
        <f>+'Pôle 6'!L35</f>
        <v>0</v>
      </c>
      <c r="C32" s="206">
        <f>+'Pôle 1'!J35</f>
        <v>0</v>
      </c>
      <c r="D32" s="206">
        <f>'Pôle 2'!R35</f>
        <v>0</v>
      </c>
      <c r="E32" s="206">
        <f>'Pôle 3'!K35</f>
        <v>0</v>
      </c>
      <c r="F32" s="206">
        <f>'Pôle 4'!I35</f>
        <v>0</v>
      </c>
      <c r="G32" s="206">
        <f>'Pôle 5'!I35</f>
        <v>0</v>
      </c>
      <c r="H32" s="206">
        <f>'Pôle 8'!K35</f>
        <v>0</v>
      </c>
      <c r="I32" s="206">
        <f>'Pôle 7'!G35</f>
        <v>0</v>
      </c>
      <c r="J32" s="206">
        <f>'Pôle 9'!H35</f>
        <v>0</v>
      </c>
      <c r="K32" s="206">
        <f>'Pôle 10'!L35</f>
        <v>0</v>
      </c>
      <c r="L32" s="384">
        <f t="shared" si="4"/>
        <v>0</v>
      </c>
    </row>
    <row r="33" spans="1:12" x14ac:dyDescent="0.2">
      <c r="A33" s="127" t="s">
        <v>64</v>
      </c>
      <c r="B33" s="204">
        <f>SUM(B30:B32)</f>
        <v>0</v>
      </c>
      <c r="C33" s="204">
        <f>SUM(C30:C32)</f>
        <v>0</v>
      </c>
      <c r="D33" s="204">
        <f>SUM(D30:D32)</f>
        <v>0</v>
      </c>
      <c r="E33" s="204">
        <f t="shared" ref="E33:K33" si="6">SUM(E30:E32)</f>
        <v>0</v>
      </c>
      <c r="F33" s="204">
        <f t="shared" si="6"/>
        <v>0</v>
      </c>
      <c r="G33" s="204">
        <f t="shared" si="6"/>
        <v>0</v>
      </c>
      <c r="H33" s="204">
        <f t="shared" si="6"/>
        <v>0</v>
      </c>
      <c r="I33" s="204">
        <f t="shared" si="6"/>
        <v>0</v>
      </c>
      <c r="J33" s="204">
        <f t="shared" si="6"/>
        <v>0</v>
      </c>
      <c r="K33" s="204">
        <f t="shared" si="6"/>
        <v>0</v>
      </c>
      <c r="L33" s="202">
        <f>SUM(L30:L32)</f>
        <v>0</v>
      </c>
    </row>
    <row r="34" spans="1:12" x14ac:dyDescent="0.2">
      <c r="A34" s="125"/>
      <c r="B34" s="206"/>
      <c r="C34" s="126"/>
      <c r="D34" s="126"/>
      <c r="E34" s="126"/>
      <c r="F34" s="126"/>
      <c r="G34" s="126"/>
      <c r="H34" s="126"/>
      <c r="I34" s="126"/>
      <c r="J34" s="126"/>
      <c r="K34" s="126"/>
      <c r="L34" s="126"/>
    </row>
    <row r="35" spans="1:12" ht="25.5" x14ac:dyDescent="0.2">
      <c r="A35" s="127" t="s">
        <v>65</v>
      </c>
      <c r="B35" s="204">
        <f>+'Pôle 6'!L38</f>
        <v>0</v>
      </c>
      <c r="C35" s="244">
        <f>+'Pôle 1'!J38</f>
        <v>0</v>
      </c>
      <c r="D35" s="244">
        <f>'Pôle 2'!R38</f>
        <v>0</v>
      </c>
      <c r="E35" s="244">
        <f>'Pôle 3'!K38</f>
        <v>0</v>
      </c>
      <c r="F35" s="244">
        <f>'Pôle 4'!I38</f>
        <v>0</v>
      </c>
      <c r="G35" s="244">
        <f>'Pôle 5'!I38</f>
        <v>0</v>
      </c>
      <c r="H35" s="244">
        <f>'Pôle 8'!K38</f>
        <v>0</v>
      </c>
      <c r="I35" s="244">
        <f>'Pôle 7'!G38</f>
        <v>0</v>
      </c>
      <c r="J35" s="244">
        <f>'Pôle 9'!H38</f>
        <v>0</v>
      </c>
      <c r="K35" s="244">
        <f>'Pôle 10'!L38</f>
        <v>0</v>
      </c>
      <c r="L35" s="313">
        <f>SUM(B35:K35)</f>
        <v>0</v>
      </c>
    </row>
    <row r="36" spans="1:12" x14ac:dyDescent="0.2">
      <c r="A36" s="125"/>
      <c r="B36" s="206"/>
      <c r="C36" s="126"/>
      <c r="D36" s="126"/>
      <c r="E36" s="126"/>
      <c r="F36" s="126"/>
      <c r="G36" s="126"/>
      <c r="H36" s="126"/>
      <c r="I36" s="126"/>
      <c r="J36" s="126"/>
      <c r="K36" s="126"/>
      <c r="L36" s="321"/>
    </row>
    <row r="37" spans="1:12" x14ac:dyDescent="0.2">
      <c r="A37" s="125" t="s">
        <v>109</v>
      </c>
      <c r="B37" s="206">
        <f>'Pôle 6'!L40</f>
        <v>0</v>
      </c>
      <c r="C37" s="206">
        <f>+'Pôle 1'!J40</f>
        <v>0</v>
      </c>
      <c r="D37" s="206">
        <f>'Pôle 2'!R40</f>
        <v>0</v>
      </c>
      <c r="E37" s="206">
        <f>'Pôle 3'!K40</f>
        <v>0</v>
      </c>
      <c r="F37" s="206">
        <f>'Pôle 4'!I40</f>
        <v>0</v>
      </c>
      <c r="G37" s="206">
        <f>'Pôle 5'!I40</f>
        <v>0</v>
      </c>
      <c r="H37" s="206">
        <f>'Pôle 8'!K40</f>
        <v>0</v>
      </c>
      <c r="I37" s="206">
        <f>'Pôle 7'!G40</f>
        <v>0</v>
      </c>
      <c r="J37" s="206">
        <f>'Pôle 9'!H40</f>
        <v>0</v>
      </c>
      <c r="K37" s="206">
        <f>'Pôle 10'!L40</f>
        <v>0</v>
      </c>
      <c r="L37" s="207">
        <f t="shared" ref="L37:L42" si="7">SUM(B37:K37)</f>
        <v>0</v>
      </c>
    </row>
    <row r="38" spans="1:12" x14ac:dyDescent="0.2">
      <c r="A38" s="125" t="s">
        <v>138</v>
      </c>
      <c r="B38" s="206">
        <f>'Pôle 6'!L41</f>
        <v>0</v>
      </c>
      <c r="C38" s="206">
        <f>+'Pôle 1'!J41</f>
        <v>0</v>
      </c>
      <c r="D38" s="206">
        <f>'Pôle 2'!R41</f>
        <v>0</v>
      </c>
      <c r="E38" s="206">
        <f>'Pôle 3'!K41</f>
        <v>0</v>
      </c>
      <c r="F38" s="206">
        <f>'Pôle 4'!I41</f>
        <v>0</v>
      </c>
      <c r="G38" s="206">
        <f>'Pôle 5'!I41</f>
        <v>0</v>
      </c>
      <c r="H38" s="206">
        <f>'Pôle 8'!K41</f>
        <v>0</v>
      </c>
      <c r="I38" s="206">
        <f>'Pôle 7'!G41</f>
        <v>0</v>
      </c>
      <c r="J38" s="206">
        <f>'Pôle 9'!H41</f>
        <v>0</v>
      </c>
      <c r="K38" s="206">
        <f>'Pôle 10'!L41</f>
        <v>0</v>
      </c>
      <c r="L38" s="207">
        <f t="shared" si="7"/>
        <v>0</v>
      </c>
    </row>
    <row r="39" spans="1:12" s="259" customFormat="1" x14ac:dyDescent="0.2">
      <c r="A39" s="129" t="s">
        <v>139</v>
      </c>
      <c r="B39" s="319">
        <f>'Pôle 6'!L42</f>
        <v>0</v>
      </c>
      <c r="C39" s="206">
        <f>+'Pôle 1'!J42</f>
        <v>0</v>
      </c>
      <c r="D39" s="319">
        <f>'Pôle 2'!R42</f>
        <v>0</v>
      </c>
      <c r="E39" s="319">
        <f>'Pôle 3'!K42</f>
        <v>0</v>
      </c>
      <c r="F39" s="319">
        <f>'Pôle 4'!I42</f>
        <v>0</v>
      </c>
      <c r="G39" s="319">
        <f>'Pôle 5'!I42</f>
        <v>0</v>
      </c>
      <c r="H39" s="319">
        <f>'Pôle 8'!K42</f>
        <v>0</v>
      </c>
      <c r="I39" s="319">
        <f>'Pôle 7'!G42</f>
        <v>0</v>
      </c>
      <c r="J39" s="319">
        <f>'Pôle 9'!H42</f>
        <v>0</v>
      </c>
      <c r="K39" s="319">
        <f>'Pôle 10'!L42</f>
        <v>0</v>
      </c>
      <c r="L39" s="322">
        <f t="shared" si="7"/>
        <v>0</v>
      </c>
    </row>
    <row r="40" spans="1:12" x14ac:dyDescent="0.2">
      <c r="A40" s="125" t="s">
        <v>140</v>
      </c>
      <c r="B40" s="206">
        <f>'Pôle 6'!L43</f>
        <v>0</v>
      </c>
      <c r="C40" s="206">
        <f>+'Pôle 1'!J43</f>
        <v>0</v>
      </c>
      <c r="D40" s="206">
        <f>'Pôle 2'!R43</f>
        <v>0</v>
      </c>
      <c r="E40" s="206">
        <f>'Pôle 3'!K43</f>
        <v>0</v>
      </c>
      <c r="F40" s="206">
        <f>'Pôle 4'!I43</f>
        <v>0</v>
      </c>
      <c r="G40" s="206">
        <f>'Pôle 5'!I43</f>
        <v>0</v>
      </c>
      <c r="H40" s="206">
        <f>'Pôle 8'!K43</f>
        <v>0</v>
      </c>
      <c r="I40" s="206">
        <f>'Pôle 7'!G43</f>
        <v>0</v>
      </c>
      <c r="J40" s="206">
        <f>'Pôle 9'!H43</f>
        <v>0</v>
      </c>
      <c r="K40" s="206">
        <f>'Pôle 10'!L43</f>
        <v>0</v>
      </c>
      <c r="L40" s="207">
        <f t="shared" si="7"/>
        <v>0</v>
      </c>
    </row>
    <row r="41" spans="1:12" x14ac:dyDescent="0.2">
      <c r="A41" s="125" t="s">
        <v>141</v>
      </c>
      <c r="B41" s="206">
        <f>'Pôle 6'!L44</f>
        <v>0</v>
      </c>
      <c r="C41" s="206">
        <f>+'Pôle 1'!J44</f>
        <v>0</v>
      </c>
      <c r="D41" s="206">
        <f>'Pôle 2'!R44</f>
        <v>0</v>
      </c>
      <c r="E41" s="206">
        <f>'Pôle 3'!K44</f>
        <v>0</v>
      </c>
      <c r="F41" s="206">
        <f>'Pôle 4'!I44</f>
        <v>0</v>
      </c>
      <c r="G41" s="206">
        <f>'Pôle 5'!I44</f>
        <v>0</v>
      </c>
      <c r="H41" s="206">
        <f>'Pôle 8'!K44</f>
        <v>0</v>
      </c>
      <c r="I41" s="206">
        <f>'Pôle 7'!G44</f>
        <v>0</v>
      </c>
      <c r="J41" s="206">
        <f>'Pôle 9'!H44</f>
        <v>0</v>
      </c>
      <c r="K41" s="206">
        <f>'Pôle 10'!L44</f>
        <v>0</v>
      </c>
      <c r="L41" s="207">
        <f t="shared" si="7"/>
        <v>0</v>
      </c>
    </row>
    <row r="42" spans="1:12" s="259" customFormat="1" x14ac:dyDescent="0.2">
      <c r="A42" s="129" t="s">
        <v>142</v>
      </c>
      <c r="B42" s="319">
        <f>'Pôle 6'!L45</f>
        <v>0</v>
      </c>
      <c r="C42" s="206">
        <f>+'Pôle 1'!J45</f>
        <v>0</v>
      </c>
      <c r="D42" s="319">
        <f>'Pôle 2'!R45</f>
        <v>0</v>
      </c>
      <c r="E42" s="319">
        <f>'Pôle 3'!K45</f>
        <v>0</v>
      </c>
      <c r="F42" s="319">
        <f>'Pôle 4'!I45</f>
        <v>0</v>
      </c>
      <c r="G42" s="319">
        <f>'Pôle 5'!I45</f>
        <v>0</v>
      </c>
      <c r="H42" s="319">
        <f>'Pôle 8'!K45</f>
        <v>0</v>
      </c>
      <c r="I42" s="319">
        <f>'Pôle 7'!G45</f>
        <v>0</v>
      </c>
      <c r="J42" s="319">
        <f>'Pôle 9'!H45</f>
        <v>0</v>
      </c>
      <c r="K42" s="319">
        <f>'Pôle 10'!L45</f>
        <v>0</v>
      </c>
      <c r="L42" s="322">
        <f t="shared" si="7"/>
        <v>0</v>
      </c>
    </row>
    <row r="43" spans="1:12" s="316" customFormat="1" ht="38.25" x14ac:dyDescent="0.2">
      <c r="A43" s="314" t="s">
        <v>122</v>
      </c>
      <c r="B43" s="315">
        <f>'Pôle 6'!L46</f>
        <v>0</v>
      </c>
      <c r="C43" s="315">
        <f>+'Pôle 1'!J46</f>
        <v>0</v>
      </c>
      <c r="D43" s="315">
        <f>'Pôle 2'!R46</f>
        <v>0</v>
      </c>
      <c r="E43" s="315">
        <f>'Pôle 3'!K46</f>
        <v>0</v>
      </c>
      <c r="F43" s="315">
        <f>'Pôle 4'!I46</f>
        <v>0</v>
      </c>
      <c r="G43" s="315">
        <f>'Pôle 5'!I46</f>
        <v>0</v>
      </c>
      <c r="H43" s="315">
        <f>'Pôle 8'!K46</f>
        <v>0</v>
      </c>
      <c r="I43" s="315">
        <f>'Pôle 7'!G46</f>
        <v>0</v>
      </c>
      <c r="J43" s="315">
        <f>'Pôle 9'!H46</f>
        <v>0</v>
      </c>
      <c r="K43" s="315">
        <f>'Pôle 10'!L46</f>
        <v>0</v>
      </c>
      <c r="L43" s="323">
        <f>SUM(B43:K43)</f>
        <v>0</v>
      </c>
    </row>
    <row r="44" spans="1:12" x14ac:dyDescent="0.2">
      <c r="A44" s="125" t="s">
        <v>66</v>
      </c>
      <c r="B44" s="206">
        <f>'Pôle 6'!L47</f>
        <v>0</v>
      </c>
      <c r="C44" s="206">
        <f>+'Pôle 1'!J47</f>
        <v>0</v>
      </c>
      <c r="D44" s="206">
        <f>'Pôle 2'!R47</f>
        <v>0</v>
      </c>
      <c r="E44" s="206">
        <f>'Pôle 3'!K47</f>
        <v>0</v>
      </c>
      <c r="F44" s="206">
        <f>'Pôle 4'!I47</f>
        <v>0</v>
      </c>
      <c r="G44" s="206">
        <f>'Pôle 5'!I47</f>
        <v>0</v>
      </c>
      <c r="H44" s="206">
        <f>'Pôle 8'!K47</f>
        <v>0</v>
      </c>
      <c r="I44" s="206">
        <f>'Pôle 7'!G47</f>
        <v>0</v>
      </c>
      <c r="J44" s="206">
        <f>'Pôle 9'!H47</f>
        <v>0</v>
      </c>
      <c r="K44" s="206">
        <f>'Pôle 10'!L47</f>
        <v>0</v>
      </c>
      <c r="L44" s="207">
        <f t="shared" ref="L44:L50" si="8">SUM(B44:K44)</f>
        <v>0</v>
      </c>
    </row>
    <row r="45" spans="1:12" x14ac:dyDescent="0.2">
      <c r="A45" s="125" t="s">
        <v>67</v>
      </c>
      <c r="B45" s="206">
        <f>'Pôle 6'!L48</f>
        <v>0</v>
      </c>
      <c r="C45" s="206">
        <f>+'Pôle 1'!J48</f>
        <v>0</v>
      </c>
      <c r="D45" s="206">
        <f>'Pôle 2'!R48</f>
        <v>0</v>
      </c>
      <c r="E45" s="206">
        <f>'Pôle 3'!K48</f>
        <v>0</v>
      </c>
      <c r="F45" s="206">
        <f>'Pôle 4'!I48</f>
        <v>0</v>
      </c>
      <c r="G45" s="206">
        <f>'Pôle 5'!I48</f>
        <v>0</v>
      </c>
      <c r="H45" s="206">
        <f>'Pôle 8'!K48</f>
        <v>0</v>
      </c>
      <c r="I45" s="206">
        <f>'Pôle 7'!G48</f>
        <v>0</v>
      </c>
      <c r="J45" s="206">
        <f>'Pôle 9'!H48</f>
        <v>0</v>
      </c>
      <c r="K45" s="206">
        <f>'Pôle 10'!L48</f>
        <v>0</v>
      </c>
      <c r="L45" s="207">
        <f t="shared" si="8"/>
        <v>0</v>
      </c>
    </row>
    <row r="46" spans="1:12" x14ac:dyDescent="0.2">
      <c r="A46" s="127" t="s">
        <v>68</v>
      </c>
      <c r="B46" s="204">
        <f>SUM(B43:B45)</f>
        <v>0</v>
      </c>
      <c r="C46" s="204">
        <f>SUM(C43:C45)</f>
        <v>0</v>
      </c>
      <c r="D46" s="204">
        <f>SUM(D43:D45)</f>
        <v>0</v>
      </c>
      <c r="E46" s="204">
        <f t="shared" ref="E46:K46" si="9">SUM(E43:E45)</f>
        <v>0</v>
      </c>
      <c r="F46" s="204">
        <f t="shared" si="9"/>
        <v>0</v>
      </c>
      <c r="G46" s="204">
        <f t="shared" si="9"/>
        <v>0</v>
      </c>
      <c r="H46" s="204">
        <f t="shared" si="9"/>
        <v>0</v>
      </c>
      <c r="I46" s="204">
        <f t="shared" si="9"/>
        <v>0</v>
      </c>
      <c r="J46" s="204">
        <f t="shared" si="9"/>
        <v>0</v>
      </c>
      <c r="K46" s="204">
        <f t="shared" si="9"/>
        <v>0</v>
      </c>
      <c r="L46" s="202">
        <f>SUM(B46:K46)</f>
        <v>0</v>
      </c>
    </row>
    <row r="47" spans="1:12" x14ac:dyDescent="0.2">
      <c r="A47" s="132"/>
      <c r="B47" s="133"/>
      <c r="C47" s="133"/>
      <c r="D47" s="133"/>
      <c r="E47" s="133"/>
      <c r="F47" s="133"/>
      <c r="G47" s="133"/>
      <c r="H47" s="133"/>
      <c r="I47" s="133"/>
      <c r="J47" s="133"/>
      <c r="K47" s="133"/>
      <c r="L47" s="133"/>
    </row>
    <row r="48" spans="1:12" x14ac:dyDescent="0.2">
      <c r="A48" s="134" t="s">
        <v>69</v>
      </c>
      <c r="B48" s="208">
        <f>'Pôle 6'!L51</f>
        <v>0</v>
      </c>
      <c r="C48" s="208">
        <f>'Pôle 1'!J51</f>
        <v>0</v>
      </c>
      <c r="D48" s="208">
        <f>'Pôle 2'!R51</f>
        <v>0</v>
      </c>
      <c r="E48" s="208">
        <f>'Pôle 3'!K51</f>
        <v>0</v>
      </c>
      <c r="F48" s="208">
        <f>'Pôle 4'!I51</f>
        <v>0</v>
      </c>
      <c r="G48" s="208">
        <f>'Pôle 5'!I51</f>
        <v>0</v>
      </c>
      <c r="H48" s="208">
        <f>'Pôle 8'!K51</f>
        <v>0</v>
      </c>
      <c r="I48" s="208">
        <f>'Pôle 7'!G51</f>
        <v>0</v>
      </c>
      <c r="J48" s="208">
        <f>'Pôle 9'!H51</f>
        <v>0</v>
      </c>
      <c r="K48" s="208">
        <f>'Pôle 10'!L51</f>
        <v>0</v>
      </c>
      <c r="L48" s="329">
        <f t="shared" si="8"/>
        <v>0</v>
      </c>
    </row>
    <row r="49" spans="1:12" x14ac:dyDescent="0.2">
      <c r="A49" s="132"/>
      <c r="B49" s="133"/>
      <c r="C49" s="133"/>
      <c r="D49" s="133"/>
      <c r="E49" s="133"/>
      <c r="F49" s="133"/>
      <c r="G49" s="133"/>
      <c r="H49" s="133"/>
      <c r="I49" s="133"/>
      <c r="J49" s="133"/>
      <c r="K49" s="133"/>
      <c r="L49" s="133"/>
    </row>
    <row r="50" spans="1:12" x14ac:dyDescent="0.2">
      <c r="A50" s="136" t="s">
        <v>70</v>
      </c>
      <c r="B50" s="135">
        <f>'Pôle 6'!L53</f>
        <v>0</v>
      </c>
      <c r="C50" s="135">
        <f>[1]A2F!J50</f>
        <v>0</v>
      </c>
      <c r="D50" s="135">
        <f>'Pôle 2'!R53</f>
        <v>0</v>
      </c>
      <c r="E50" s="135">
        <f>'Pôle 3'!K53</f>
        <v>0</v>
      </c>
      <c r="F50" s="135">
        <f>'Pôle 4'!I53</f>
        <v>0</v>
      </c>
      <c r="G50" s="135">
        <f>'Pôle 5'!I53</f>
        <v>0</v>
      </c>
      <c r="H50" s="135">
        <f>'Pôle 8'!K53</f>
        <v>0</v>
      </c>
      <c r="I50" s="135">
        <f>'Pôle 7'!G53</f>
        <v>0</v>
      </c>
      <c r="J50" s="135">
        <f>'Pôle 9'!H53</f>
        <v>0</v>
      </c>
      <c r="K50" s="135">
        <f>'Pôle 10'!L53</f>
        <v>0</v>
      </c>
      <c r="L50" s="324">
        <f t="shared" si="8"/>
        <v>0</v>
      </c>
    </row>
    <row r="52" spans="1:12" x14ac:dyDescent="0.2">
      <c r="L52" s="377">
        <f>+L27</f>
        <v>0</v>
      </c>
    </row>
    <row r="53" spans="1:12" ht="13.5" thickBot="1" x14ac:dyDescent="0.25">
      <c r="L53" s="406">
        <f>+L61</f>
        <v>7880570.8300000001</v>
      </c>
    </row>
    <row r="54" spans="1:12" ht="13.5" thickBot="1" x14ac:dyDescent="0.25">
      <c r="A54" s="389" t="s">
        <v>5</v>
      </c>
      <c r="B54" s="390" t="s">
        <v>171</v>
      </c>
      <c r="C54" s="391" t="s">
        <v>172</v>
      </c>
      <c r="D54" s="391" t="s">
        <v>173</v>
      </c>
      <c r="E54" s="391" t="s">
        <v>162</v>
      </c>
      <c r="F54" s="391" t="s">
        <v>174</v>
      </c>
      <c r="G54" s="391" t="s">
        <v>175</v>
      </c>
      <c r="H54" s="391" t="s">
        <v>176</v>
      </c>
      <c r="I54" s="391" t="s">
        <v>177</v>
      </c>
      <c r="J54" s="391" t="s">
        <v>178</v>
      </c>
      <c r="K54" s="392" t="s">
        <v>170</v>
      </c>
      <c r="L54" s="406">
        <f>SUM(L52:L53)</f>
        <v>7880570.8300000001</v>
      </c>
    </row>
    <row r="55" spans="1:12" ht="13.5" thickBot="1" x14ac:dyDescent="0.25">
      <c r="A55" s="396">
        <v>14718563.74</v>
      </c>
      <c r="B55" s="395">
        <v>1286076.01</v>
      </c>
      <c r="C55" s="393">
        <v>2342202.41</v>
      </c>
      <c r="D55" s="393">
        <v>1081626.96</v>
      </c>
      <c r="E55" s="393">
        <v>1169797.18</v>
      </c>
      <c r="F55" s="393">
        <v>1978441.17</v>
      </c>
      <c r="G55" s="393">
        <v>1452658.01</v>
      </c>
      <c r="H55" s="393">
        <v>2252169.5699999998</v>
      </c>
      <c r="I55" s="393">
        <v>2302458.35</v>
      </c>
      <c r="J55" s="393">
        <v>459232.11</v>
      </c>
      <c r="K55" s="394">
        <v>393901.97</v>
      </c>
    </row>
    <row r="57" spans="1:12" x14ac:dyDescent="0.2">
      <c r="A57" s="408" t="s">
        <v>179</v>
      </c>
      <c r="B57" s="378" t="s">
        <v>171</v>
      </c>
      <c r="C57" s="379" t="s">
        <v>172</v>
      </c>
      <c r="D57" s="379" t="s">
        <v>173</v>
      </c>
      <c r="E57" s="379" t="s">
        <v>162</v>
      </c>
      <c r="F57" s="379" t="s">
        <v>174</v>
      </c>
      <c r="G57" s="379" t="s">
        <v>175</v>
      </c>
      <c r="H57" s="379" t="s">
        <v>176</v>
      </c>
      <c r="I57" s="379" t="s">
        <v>177</v>
      </c>
      <c r="J57" s="379" t="s">
        <v>178</v>
      </c>
      <c r="K57" s="379" t="s">
        <v>170</v>
      </c>
    </row>
    <row r="58" spans="1:12" x14ac:dyDescent="0.2">
      <c r="A58" s="380">
        <v>-9930671.25</v>
      </c>
      <c r="B58" s="273">
        <v>-1078736.1499999999</v>
      </c>
      <c r="C58" s="274">
        <v>-1138365.78</v>
      </c>
      <c r="D58" s="274">
        <v>-670717.6</v>
      </c>
      <c r="E58" s="274">
        <v>-1087773.44</v>
      </c>
      <c r="F58" s="274">
        <v>-997851.85</v>
      </c>
      <c r="G58" s="274">
        <v>-1384736.85</v>
      </c>
      <c r="H58" s="274">
        <v>-1878275.38</v>
      </c>
      <c r="I58" s="274">
        <v>-1424832.39</v>
      </c>
      <c r="J58" s="274">
        <v>-134137</v>
      </c>
      <c r="K58" s="274">
        <v>-135244.81</v>
      </c>
      <c r="L58" s="406">
        <f>SUM(B58:K58)</f>
        <v>-9930671.25</v>
      </c>
    </row>
    <row r="59" spans="1:12" x14ac:dyDescent="0.2">
      <c r="B59" s="377">
        <f t="shared" ref="B59:G59" si="10">-C30</f>
        <v>0</v>
      </c>
      <c r="C59" s="377">
        <f t="shared" si="10"/>
        <v>0</v>
      </c>
      <c r="D59" s="377">
        <f t="shared" si="10"/>
        <v>0</v>
      </c>
      <c r="E59" s="377">
        <f t="shared" si="10"/>
        <v>0</v>
      </c>
      <c r="F59" s="377">
        <f t="shared" si="10"/>
        <v>0</v>
      </c>
      <c r="G59" s="377">
        <f t="shared" si="10"/>
        <v>0</v>
      </c>
      <c r="H59" s="377">
        <f>-B30</f>
        <v>0</v>
      </c>
      <c r="I59" s="377">
        <f>-I30</f>
        <v>0</v>
      </c>
      <c r="J59" s="377">
        <f>-J30</f>
        <v>0</v>
      </c>
      <c r="K59" s="377">
        <f>-K30</f>
        <v>0</v>
      </c>
      <c r="L59" s="406">
        <f>SUM(B59:K59)</f>
        <v>0</v>
      </c>
    </row>
    <row r="60" spans="1:12" x14ac:dyDescent="0.2">
      <c r="B60" s="406">
        <f>SUM(B58:B59)</f>
        <v>-1078736.1499999999</v>
      </c>
      <c r="C60" s="406">
        <f t="shared" ref="C60:K60" si="11">SUM(C58:C59)</f>
        <v>-1138365.78</v>
      </c>
      <c r="D60" s="406">
        <f t="shared" si="11"/>
        <v>-670717.6</v>
      </c>
      <c r="E60" s="406">
        <f t="shared" si="11"/>
        <v>-1087773.44</v>
      </c>
      <c r="F60" s="406">
        <f t="shared" si="11"/>
        <v>-997851.85</v>
      </c>
      <c r="G60" s="406">
        <f t="shared" si="11"/>
        <v>-1384736.85</v>
      </c>
      <c r="H60" s="406">
        <f t="shared" si="11"/>
        <v>-1878275.38</v>
      </c>
      <c r="I60" s="406">
        <f t="shared" si="11"/>
        <v>-1424832.39</v>
      </c>
      <c r="J60" s="406">
        <f t="shared" si="11"/>
        <v>-134137</v>
      </c>
      <c r="K60" s="406">
        <f t="shared" si="11"/>
        <v>-135244.81</v>
      </c>
      <c r="L60" s="407">
        <f>SUM(B60:K60)</f>
        <v>-9930671.25</v>
      </c>
    </row>
    <row r="61" spans="1:12" x14ac:dyDescent="0.2">
      <c r="I61" s="377">
        <f>-I27+I60</f>
        <v>-1424832.39</v>
      </c>
      <c r="J61" s="377">
        <f>-J27+J60</f>
        <v>-134137</v>
      </c>
      <c r="K61" s="377">
        <f>-K27+K60</f>
        <v>-135244.81</v>
      </c>
      <c r="L61" s="406">
        <v>7880570.8300000001</v>
      </c>
    </row>
    <row r="62" spans="1:12" x14ac:dyDescent="0.2">
      <c r="E62" s="377"/>
      <c r="L62" s="406">
        <f>+L61+L60</f>
        <v>-2050100.42</v>
      </c>
    </row>
    <row r="63" spans="1:12" x14ac:dyDescent="0.2">
      <c r="B63" s="408" t="s">
        <v>5</v>
      </c>
      <c r="C63" s="378" t="s">
        <v>171</v>
      </c>
      <c r="D63" s="379" t="s">
        <v>172</v>
      </c>
      <c r="E63" s="379" t="s">
        <v>173</v>
      </c>
      <c r="F63" s="379" t="s">
        <v>162</v>
      </c>
      <c r="G63" s="379" t="s">
        <v>174</v>
      </c>
      <c r="H63" s="379" t="s">
        <v>175</v>
      </c>
      <c r="I63" s="379" t="s">
        <v>176</v>
      </c>
      <c r="J63" s="379" t="s">
        <v>177</v>
      </c>
      <c r="K63" s="379" t="s">
        <v>178</v>
      </c>
      <c r="L63" s="379" t="s">
        <v>170</v>
      </c>
    </row>
    <row r="64" spans="1:12" x14ac:dyDescent="0.2">
      <c r="A64" s="381">
        <v>741</v>
      </c>
      <c r="B64" s="380">
        <v>-305703.96999999997</v>
      </c>
      <c r="C64" s="273">
        <v>-35245</v>
      </c>
      <c r="D64" s="274">
        <v>0</v>
      </c>
      <c r="E64" s="274"/>
      <c r="F64" s="274">
        <v>0</v>
      </c>
      <c r="G64" s="274">
        <v>-80888.789999999994</v>
      </c>
      <c r="H64" s="274">
        <v>0</v>
      </c>
      <c r="I64" s="274">
        <v>-62075.18</v>
      </c>
      <c r="J64" s="274">
        <v>-127495</v>
      </c>
      <c r="K64" s="274"/>
      <c r="L64" s="274"/>
    </row>
    <row r="65" spans="1:12" x14ac:dyDescent="0.2">
      <c r="A65" s="381">
        <v>7411</v>
      </c>
      <c r="B65" s="380">
        <v>-269507.65000000002</v>
      </c>
      <c r="C65" s="273">
        <v>0</v>
      </c>
      <c r="D65" s="274">
        <v>-7176</v>
      </c>
      <c r="E65" s="274">
        <v>-73111.91</v>
      </c>
      <c r="F65" s="274">
        <v>-30095.4</v>
      </c>
      <c r="G65" s="274"/>
      <c r="H65" s="274">
        <v>-15245</v>
      </c>
      <c r="I65" s="274">
        <v>-2129.34</v>
      </c>
      <c r="J65" s="274">
        <v>-141750</v>
      </c>
      <c r="K65" s="274">
        <v>0</v>
      </c>
      <c r="L65" s="274">
        <v>0</v>
      </c>
    </row>
    <row r="66" spans="1:12" x14ac:dyDescent="0.2">
      <c r="A66" s="381">
        <v>7412</v>
      </c>
      <c r="B66" s="380">
        <v>-30490</v>
      </c>
      <c r="C66" s="273"/>
      <c r="D66" s="274"/>
      <c r="E66" s="274">
        <v>-15245</v>
      </c>
      <c r="F66" s="274"/>
      <c r="G66" s="274"/>
      <c r="H66" s="274"/>
      <c r="I66" s="274"/>
      <c r="J66" s="274"/>
      <c r="K66" s="274">
        <v>-15245</v>
      </c>
      <c r="L66" s="274"/>
    </row>
  </sheetData>
  <phoneticPr fontId="0" type="noConversion"/>
  <printOptions horizontalCentered="1" verticalCentered="1"/>
  <pageMargins left="0" right="0" top="0" bottom="0" header="0" footer="0"/>
  <pageSetup paperSize="8" scale="90" orientation="landscape" r:id="rId1"/>
  <headerFooter alignWithMargins="0">
    <oddHeader>&amp;CIGAENR cartographie Université de Lorraine&amp;R&amp;"Arial,Gras"&amp;8&amp;A</oddHeader>
    <oddFooter>&amp;RUL / DAPEQ / le &amp;D</oddFoot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4">
    <tabColor theme="7" tint="-0.249977111117893"/>
  </sheetPr>
  <dimension ref="A1:V63"/>
  <sheetViews>
    <sheetView workbookViewId="0">
      <selection activeCell="R41" sqref="Q40:S41"/>
    </sheetView>
  </sheetViews>
  <sheetFormatPr baseColWidth="10" defaultColWidth="11.42578125" defaultRowHeight="12.75" x14ac:dyDescent="0.2"/>
  <cols>
    <col min="1" max="1" width="36.85546875" customWidth="1"/>
    <col min="2" max="22" width="12.5703125" customWidth="1"/>
  </cols>
  <sheetData>
    <row r="1" spans="1:22" ht="13.5" thickBot="1" x14ac:dyDescent="0.25">
      <c r="B1" s="1220" t="s">
        <v>394</v>
      </c>
      <c r="C1" s="1221"/>
      <c r="D1" s="1222"/>
      <c r="E1" s="1220" t="s">
        <v>395</v>
      </c>
      <c r="F1" s="1221"/>
      <c r="G1" s="1222"/>
      <c r="H1" s="1220" t="s">
        <v>396</v>
      </c>
      <c r="I1" s="1221"/>
      <c r="J1" s="1222"/>
      <c r="K1" s="1220" t="s">
        <v>397</v>
      </c>
      <c r="L1" s="1221"/>
      <c r="M1" s="1222"/>
      <c r="N1" s="1220" t="s">
        <v>304</v>
      </c>
      <c r="O1" s="1221"/>
      <c r="P1" s="1222"/>
      <c r="Q1" s="1220" t="s">
        <v>303</v>
      </c>
      <c r="R1" s="1221"/>
      <c r="S1" s="1222"/>
      <c r="T1" s="1220" t="s">
        <v>183</v>
      </c>
      <c r="U1" s="1221"/>
      <c r="V1" s="1222"/>
    </row>
    <row r="2" spans="1:22" ht="13.5" thickBot="1" x14ac:dyDescent="0.25">
      <c r="A2" s="94" t="s">
        <v>30</v>
      </c>
      <c r="B2" s="1220"/>
      <c r="C2" s="1221"/>
      <c r="D2" s="230" t="s">
        <v>31</v>
      </c>
      <c r="E2" s="1220"/>
      <c r="F2" s="1221"/>
      <c r="G2" s="230" t="s">
        <v>31</v>
      </c>
      <c r="H2" s="1220"/>
      <c r="I2" s="1221"/>
      <c r="J2" s="230" t="s">
        <v>31</v>
      </c>
      <c r="K2" s="1220"/>
      <c r="L2" s="1221"/>
      <c r="M2" s="230" t="s">
        <v>31</v>
      </c>
      <c r="N2" s="1220"/>
      <c r="O2" s="1221"/>
      <c r="P2" s="230" t="s">
        <v>31</v>
      </c>
      <c r="Q2" s="1220"/>
      <c r="R2" s="1221"/>
      <c r="S2" s="230" t="s">
        <v>31</v>
      </c>
      <c r="T2" s="1220"/>
      <c r="U2" s="1221"/>
      <c r="V2" s="230" t="s">
        <v>31</v>
      </c>
    </row>
    <row r="3" spans="1:22" x14ac:dyDescent="0.2">
      <c r="A3" s="95" t="s">
        <v>0</v>
      </c>
      <c r="B3" s="1429"/>
      <c r="C3" s="1430"/>
      <c r="D3" s="1431"/>
      <c r="E3" s="1429"/>
      <c r="F3" s="1430"/>
      <c r="G3" s="1431"/>
      <c r="H3" s="1429"/>
      <c r="I3" s="1430"/>
      <c r="J3" s="1431"/>
      <c r="K3" s="1429"/>
      <c r="L3" s="1430"/>
      <c r="M3" s="1431"/>
      <c r="N3" s="1429"/>
      <c r="O3" s="1430"/>
      <c r="P3" s="1431"/>
      <c r="Q3" s="1429"/>
      <c r="R3" s="1430"/>
      <c r="S3" s="1431"/>
      <c r="T3" s="1429">
        <f>SUM(B3:S3)</f>
        <v>0</v>
      </c>
      <c r="U3" s="1430"/>
      <c r="V3" s="1431"/>
    </row>
    <row r="4" spans="1:22" x14ac:dyDescent="0.2">
      <c r="A4" s="96" t="s">
        <v>18</v>
      </c>
      <c r="B4" s="1408"/>
      <c r="C4" s="1409"/>
      <c r="D4" s="1410"/>
      <c r="E4" s="1408"/>
      <c r="F4" s="1409"/>
      <c r="G4" s="1410"/>
      <c r="H4" s="1408"/>
      <c r="I4" s="1409"/>
      <c r="J4" s="1410"/>
      <c r="K4" s="1408"/>
      <c r="L4" s="1409"/>
      <c r="M4" s="1410"/>
      <c r="N4" s="1408"/>
      <c r="O4" s="1409"/>
      <c r="P4" s="1410"/>
      <c r="Q4" s="1408"/>
      <c r="R4" s="1409"/>
      <c r="S4" s="1410"/>
      <c r="T4" s="1408">
        <f>SUM(B4:S4)</f>
        <v>0</v>
      </c>
      <c r="U4" s="1409"/>
      <c r="V4" s="1410"/>
    </row>
    <row r="5" spans="1:22" x14ac:dyDescent="0.2">
      <c r="A5" s="96" t="s">
        <v>32</v>
      </c>
      <c r="B5" s="1411"/>
      <c r="C5" s="1412"/>
      <c r="D5" s="1413"/>
      <c r="E5" s="1411"/>
      <c r="F5" s="1412"/>
      <c r="G5" s="1413"/>
      <c r="H5" s="1411"/>
      <c r="I5" s="1412"/>
      <c r="J5" s="1413"/>
      <c r="K5" s="1411"/>
      <c r="L5" s="1412"/>
      <c r="M5" s="1413"/>
      <c r="N5" s="1411"/>
      <c r="O5" s="1412"/>
      <c r="P5" s="1413"/>
      <c r="Q5" s="1411"/>
      <c r="R5" s="1412"/>
      <c r="S5" s="1413"/>
      <c r="T5" s="1408">
        <f>SUM(B5:S5)</f>
        <v>0</v>
      </c>
      <c r="U5" s="1409"/>
      <c r="V5" s="1410"/>
    </row>
    <row r="6" spans="1:22" ht="13.5" thickBot="1" x14ac:dyDescent="0.25">
      <c r="A6" s="97" t="s">
        <v>33</v>
      </c>
      <c r="B6" s="1420"/>
      <c r="C6" s="1421"/>
      <c r="D6" s="1422"/>
      <c r="E6" s="1420"/>
      <c r="F6" s="1421"/>
      <c r="G6" s="1422"/>
      <c r="H6" s="1420"/>
      <c r="I6" s="1421"/>
      <c r="J6" s="1422"/>
      <c r="K6" s="1420"/>
      <c r="L6" s="1421"/>
      <c r="M6" s="1422"/>
      <c r="N6" s="1420"/>
      <c r="O6" s="1421"/>
      <c r="P6" s="1422"/>
      <c r="Q6" s="1420"/>
      <c r="R6" s="1421"/>
      <c r="S6" s="1422"/>
      <c r="T6" s="1435">
        <f>SUM(B6:S6)</f>
        <v>0</v>
      </c>
      <c r="U6" s="1436"/>
      <c r="V6" s="1437"/>
    </row>
    <row r="7" spans="1:22" ht="13.5" thickBot="1" x14ac:dyDescent="0.25">
      <c r="A7" s="114"/>
      <c r="B7" s="137" t="s">
        <v>167</v>
      </c>
      <c r="C7" s="138" t="s">
        <v>35</v>
      </c>
      <c r="D7" s="327" t="s">
        <v>166</v>
      </c>
      <c r="E7" s="137" t="s">
        <v>167</v>
      </c>
      <c r="F7" s="138" t="s">
        <v>35</v>
      </c>
      <c r="G7" s="327" t="s">
        <v>166</v>
      </c>
      <c r="H7" s="137" t="s">
        <v>167</v>
      </c>
      <c r="I7" s="138" t="s">
        <v>35</v>
      </c>
      <c r="J7" s="327" t="s">
        <v>166</v>
      </c>
      <c r="K7" s="137" t="s">
        <v>167</v>
      </c>
      <c r="L7" s="138" t="s">
        <v>35</v>
      </c>
      <c r="M7" s="327" t="s">
        <v>166</v>
      </c>
      <c r="N7" s="137" t="s">
        <v>167</v>
      </c>
      <c r="O7" s="138" t="s">
        <v>35</v>
      </c>
      <c r="P7" s="327" t="s">
        <v>166</v>
      </c>
      <c r="Q7" s="137" t="s">
        <v>167</v>
      </c>
      <c r="R7" s="138" t="s">
        <v>35</v>
      </c>
      <c r="S7" s="327" t="s">
        <v>166</v>
      </c>
      <c r="T7" s="137" t="s">
        <v>167</v>
      </c>
      <c r="U7" s="138" t="s">
        <v>35</v>
      </c>
      <c r="V7" s="327" t="s">
        <v>166</v>
      </c>
    </row>
    <row r="8" spans="1:22" x14ac:dyDescent="0.2">
      <c r="A8" s="98" t="s">
        <v>155</v>
      </c>
      <c r="B8" s="470"/>
      <c r="C8" s="139"/>
      <c r="D8" s="420"/>
      <c r="E8" s="470"/>
      <c r="F8" s="139"/>
      <c r="G8" s="420"/>
      <c r="H8" s="470"/>
      <c r="I8" s="139"/>
      <c r="J8" s="420"/>
      <c r="K8" s="470"/>
      <c r="L8" s="139"/>
      <c r="M8" s="420"/>
      <c r="N8" s="470"/>
      <c r="O8" s="139"/>
      <c r="P8" s="420"/>
      <c r="Q8" s="470"/>
      <c r="R8" s="139"/>
      <c r="S8" s="420"/>
      <c r="T8" s="470"/>
      <c r="U8" s="139"/>
      <c r="V8" s="420"/>
    </row>
    <row r="9" spans="1:22" x14ac:dyDescent="0.2">
      <c r="A9" s="99" t="s">
        <v>156</v>
      </c>
      <c r="B9" s="470"/>
      <c r="C9" s="139"/>
      <c r="D9" s="420"/>
      <c r="E9" s="470"/>
      <c r="F9" s="139"/>
      <c r="G9" s="420"/>
      <c r="H9" s="470"/>
      <c r="I9" s="139"/>
      <c r="J9" s="420"/>
      <c r="K9" s="470"/>
      <c r="L9" s="139"/>
      <c r="M9" s="420"/>
      <c r="N9" s="470"/>
      <c r="O9" s="139"/>
      <c r="P9" s="420"/>
      <c r="Q9" s="470"/>
      <c r="R9" s="139"/>
      <c r="S9" s="420"/>
      <c r="T9" s="470"/>
      <c r="U9" s="139"/>
      <c r="V9" s="420"/>
    </row>
    <row r="10" spans="1:22" x14ac:dyDescent="0.2">
      <c r="A10" s="99" t="s">
        <v>157</v>
      </c>
      <c r="B10" s="470"/>
      <c r="C10" s="139"/>
      <c r="D10" s="420"/>
      <c r="E10" s="470"/>
      <c r="F10" s="139"/>
      <c r="G10" s="420"/>
      <c r="H10" s="470"/>
      <c r="I10" s="139"/>
      <c r="J10" s="420"/>
      <c r="K10" s="470"/>
      <c r="L10" s="139"/>
      <c r="M10" s="420"/>
      <c r="N10" s="470"/>
      <c r="O10" s="139"/>
      <c r="P10" s="420"/>
      <c r="Q10" s="470"/>
      <c r="R10" s="139"/>
      <c r="S10" s="420"/>
      <c r="T10" s="470"/>
      <c r="U10" s="139"/>
      <c r="V10" s="420"/>
    </row>
    <row r="11" spans="1:22" x14ac:dyDescent="0.2">
      <c r="A11" s="99" t="s">
        <v>158</v>
      </c>
      <c r="B11" s="470"/>
      <c r="C11" s="139"/>
      <c r="D11" s="420"/>
      <c r="E11" s="470"/>
      <c r="F11" s="139"/>
      <c r="G11" s="420"/>
      <c r="H11" s="470"/>
      <c r="I11" s="139"/>
      <c r="J11" s="420"/>
      <c r="K11" s="470"/>
      <c r="L11" s="139"/>
      <c r="M11" s="420"/>
      <c r="N11" s="470"/>
      <c r="O11" s="139"/>
      <c r="P11" s="420"/>
      <c r="Q11" s="470"/>
      <c r="R11" s="139"/>
      <c r="S11" s="420"/>
      <c r="T11" s="470"/>
      <c r="U11" s="139"/>
      <c r="V11" s="420"/>
    </row>
    <row r="12" spans="1:22" x14ac:dyDescent="0.2">
      <c r="A12" s="99" t="s">
        <v>159</v>
      </c>
      <c r="B12" s="470"/>
      <c r="C12" s="139"/>
      <c r="D12" s="420"/>
      <c r="E12" s="470"/>
      <c r="F12" s="139"/>
      <c r="G12" s="420"/>
      <c r="H12" s="470"/>
      <c r="I12" s="139"/>
      <c r="J12" s="420"/>
      <c r="K12" s="470"/>
      <c r="L12" s="139"/>
      <c r="M12" s="420"/>
      <c r="N12" s="470"/>
      <c r="O12" s="139"/>
      <c r="P12" s="420"/>
      <c r="Q12" s="470"/>
      <c r="R12" s="139"/>
      <c r="S12" s="420"/>
      <c r="T12" s="470"/>
      <c r="U12" s="139"/>
      <c r="V12" s="420"/>
    </row>
    <row r="13" spans="1:22" x14ac:dyDescent="0.2">
      <c r="A13" s="100" t="s">
        <v>163</v>
      </c>
      <c r="B13" s="470"/>
      <c r="C13" s="139"/>
      <c r="D13" s="420"/>
      <c r="E13" s="470"/>
      <c r="F13" s="139"/>
      <c r="G13" s="420"/>
      <c r="H13" s="470"/>
      <c r="I13" s="139"/>
      <c r="J13" s="420"/>
      <c r="K13" s="470"/>
      <c r="L13" s="139"/>
      <c r="M13" s="420"/>
      <c r="N13" s="470"/>
      <c r="O13" s="139"/>
      <c r="P13" s="420"/>
      <c r="Q13" s="470"/>
      <c r="R13" s="139"/>
      <c r="S13" s="420"/>
      <c r="T13" s="470"/>
      <c r="U13" s="139"/>
      <c r="V13" s="420"/>
    </row>
    <row r="14" spans="1:22" x14ac:dyDescent="0.2">
      <c r="A14" s="99" t="s">
        <v>36</v>
      </c>
      <c r="B14" s="470"/>
      <c r="C14" s="139"/>
      <c r="D14" s="420"/>
      <c r="E14" s="470"/>
      <c r="F14" s="139"/>
      <c r="G14" s="420"/>
      <c r="H14" s="470"/>
      <c r="I14" s="139"/>
      <c r="J14" s="420"/>
      <c r="K14" s="470"/>
      <c r="L14" s="139"/>
      <c r="M14" s="420"/>
      <c r="N14" s="470"/>
      <c r="O14" s="139"/>
      <c r="P14" s="420"/>
      <c r="Q14" s="470"/>
      <c r="R14" s="139"/>
      <c r="S14" s="420"/>
      <c r="T14" s="470"/>
      <c r="U14" s="139"/>
      <c r="V14" s="420"/>
    </row>
    <row r="15" spans="1:22" x14ac:dyDescent="0.2">
      <c r="A15" s="99" t="s">
        <v>37</v>
      </c>
      <c r="B15" s="470"/>
      <c r="C15" s="139"/>
      <c r="D15" s="420"/>
      <c r="E15" s="470"/>
      <c r="F15" s="139"/>
      <c r="G15" s="420"/>
      <c r="H15" s="470"/>
      <c r="I15" s="139"/>
      <c r="J15" s="420"/>
      <c r="K15" s="470"/>
      <c r="L15" s="139"/>
      <c r="M15" s="420"/>
      <c r="N15" s="470"/>
      <c r="O15" s="139"/>
      <c r="P15" s="420"/>
      <c r="Q15" s="470"/>
      <c r="R15" s="139"/>
      <c r="S15" s="420"/>
      <c r="T15" s="470"/>
      <c r="U15" s="139"/>
      <c r="V15" s="420"/>
    </row>
    <row r="16" spans="1:22" x14ac:dyDescent="0.2">
      <c r="A16" s="99" t="s">
        <v>164</v>
      </c>
      <c r="B16" s="470"/>
      <c r="C16" s="139"/>
      <c r="D16" s="420"/>
      <c r="E16" s="470"/>
      <c r="F16" s="139"/>
      <c r="G16" s="420"/>
      <c r="H16" s="470"/>
      <c r="I16" s="139"/>
      <c r="J16" s="420"/>
      <c r="K16" s="470"/>
      <c r="L16" s="139"/>
      <c r="M16" s="420"/>
      <c r="N16" s="470"/>
      <c r="O16" s="139"/>
      <c r="P16" s="420"/>
      <c r="Q16" s="470"/>
      <c r="R16" s="139"/>
      <c r="S16" s="420"/>
      <c r="T16" s="470"/>
      <c r="U16" s="139"/>
      <c r="V16" s="420"/>
    </row>
    <row r="17" spans="1:22" x14ac:dyDescent="0.2">
      <c r="A17" s="99" t="s">
        <v>165</v>
      </c>
      <c r="B17" s="470"/>
      <c r="C17" s="139"/>
      <c r="D17" s="420"/>
      <c r="E17" s="470"/>
      <c r="F17" s="139"/>
      <c r="G17" s="420"/>
      <c r="H17" s="470"/>
      <c r="I17" s="139"/>
      <c r="J17" s="420"/>
      <c r="K17" s="470"/>
      <c r="L17" s="139"/>
      <c r="M17" s="420"/>
      <c r="N17" s="470"/>
      <c r="O17" s="139"/>
      <c r="P17" s="420"/>
      <c r="Q17" s="470"/>
      <c r="R17" s="139"/>
      <c r="S17" s="420"/>
      <c r="T17" s="470"/>
      <c r="U17" s="139"/>
      <c r="V17" s="420"/>
    </row>
    <row r="18" spans="1:22" x14ac:dyDescent="0.2">
      <c r="A18" s="235" t="s">
        <v>160</v>
      </c>
      <c r="B18" s="470"/>
      <c r="C18" s="139"/>
      <c r="D18" s="420"/>
      <c r="E18" s="470"/>
      <c r="F18" s="139"/>
      <c r="G18" s="420"/>
      <c r="H18" s="470"/>
      <c r="I18" s="139"/>
      <c r="J18" s="420"/>
      <c r="K18" s="470"/>
      <c r="L18" s="139"/>
      <c r="M18" s="420"/>
      <c r="N18" s="470"/>
      <c r="O18" s="139"/>
      <c r="P18" s="420"/>
      <c r="Q18" s="470"/>
      <c r="R18" s="139"/>
      <c r="S18" s="420"/>
      <c r="T18" s="470"/>
      <c r="U18" s="139"/>
      <c r="V18" s="420"/>
    </row>
    <row r="19" spans="1:22" x14ac:dyDescent="0.2">
      <c r="A19" s="326" t="s">
        <v>161</v>
      </c>
      <c r="B19" s="470"/>
      <c r="C19" s="139"/>
      <c r="D19" s="420"/>
      <c r="E19" s="470"/>
      <c r="F19" s="139"/>
      <c r="G19" s="420"/>
      <c r="H19" s="470"/>
      <c r="I19" s="139"/>
      <c r="J19" s="420"/>
      <c r="K19" s="470"/>
      <c r="L19" s="139"/>
      <c r="M19" s="420"/>
      <c r="N19" s="470"/>
      <c r="O19" s="139"/>
      <c r="P19" s="420"/>
      <c r="Q19" s="470"/>
      <c r="R19" s="139"/>
      <c r="S19" s="420"/>
      <c r="T19" s="470"/>
      <c r="U19" s="139"/>
      <c r="V19" s="420"/>
    </row>
    <row r="20" spans="1:22" ht="13.5" thickBot="1" x14ac:dyDescent="0.25">
      <c r="A20" s="101" t="s">
        <v>38</v>
      </c>
      <c r="B20" s="471">
        <f>SUM(B8:B19)</f>
        <v>0</v>
      </c>
      <c r="C20" s="906"/>
      <c r="D20" s="905">
        <f>SUM(D8:D19)</f>
        <v>0</v>
      </c>
      <c r="E20" s="471">
        <f>SUM(E8:E19)</f>
        <v>0</v>
      </c>
      <c r="F20" s="906"/>
      <c r="G20" s="905">
        <f>SUM(G8:G19)</f>
        <v>0</v>
      </c>
      <c r="H20" s="471">
        <f>SUM(H8:H19)</f>
        <v>0</v>
      </c>
      <c r="I20" s="906"/>
      <c r="J20" s="905">
        <f>SUM(J8:J19)</f>
        <v>0</v>
      </c>
      <c r="K20" s="471">
        <f>SUM(K8:K19)</f>
        <v>0</v>
      </c>
      <c r="L20" s="906"/>
      <c r="M20" s="905">
        <f>SUM(M8:M19)</f>
        <v>0</v>
      </c>
      <c r="N20" s="471">
        <f>SUM(N8:N19)</f>
        <v>0</v>
      </c>
      <c r="O20" s="906"/>
      <c r="P20" s="905">
        <f>SUM(P8:P19)</f>
        <v>0</v>
      </c>
      <c r="Q20" s="471">
        <f>SUM(Q8:Q19)</f>
        <v>0</v>
      </c>
      <c r="R20" s="906"/>
      <c r="S20" s="905">
        <f>SUM(S8:S19)</f>
        <v>0</v>
      </c>
      <c r="T20" s="471">
        <f t="shared" ref="T20:T29" si="0">Q20+N20+K20+H20+E20+B20</f>
        <v>0</v>
      </c>
      <c r="U20" s="140"/>
      <c r="V20" s="421">
        <f t="shared" ref="V20:V29" si="1">S20+P20+M20+J20+G20+D20</f>
        <v>0</v>
      </c>
    </row>
    <row r="21" spans="1:22" ht="12.75" customHeight="1" x14ac:dyDescent="0.2">
      <c r="A21" s="102" t="s">
        <v>405</v>
      </c>
      <c r="B21" s="472"/>
      <c r="C21" s="141"/>
      <c r="D21" s="422"/>
      <c r="E21" s="472"/>
      <c r="F21" s="141"/>
      <c r="G21" s="422"/>
      <c r="H21" s="472"/>
      <c r="I21" s="141"/>
      <c r="J21" s="422"/>
      <c r="K21" s="472"/>
      <c r="L21" s="141"/>
      <c r="M21" s="422"/>
      <c r="N21" s="472"/>
      <c r="O21" s="141"/>
      <c r="P21" s="422"/>
      <c r="Q21" s="472"/>
      <c r="R21" s="141"/>
      <c r="S21" s="422"/>
      <c r="T21" s="472">
        <f t="shared" si="0"/>
        <v>0</v>
      </c>
      <c r="U21" s="141"/>
      <c r="V21" s="422">
        <f t="shared" si="1"/>
        <v>0</v>
      </c>
    </row>
    <row r="22" spans="1:22" ht="12.75" customHeight="1" x14ac:dyDescent="0.2">
      <c r="A22" s="103" t="s">
        <v>406</v>
      </c>
      <c r="B22" s="470"/>
      <c r="C22" s="139"/>
      <c r="D22" s="420"/>
      <c r="E22" s="470"/>
      <c r="F22" s="139"/>
      <c r="G22" s="420"/>
      <c r="H22" s="470"/>
      <c r="I22" s="139"/>
      <c r="J22" s="420"/>
      <c r="K22" s="470"/>
      <c r="L22" s="139"/>
      <c r="M22" s="420"/>
      <c r="N22" s="470"/>
      <c r="O22" s="139"/>
      <c r="P22" s="420"/>
      <c r="Q22" s="470"/>
      <c r="R22" s="139"/>
      <c r="S22" s="420"/>
      <c r="T22" s="470">
        <f t="shared" si="0"/>
        <v>0</v>
      </c>
      <c r="U22" s="139"/>
      <c r="V22" s="420">
        <f t="shared" si="1"/>
        <v>0</v>
      </c>
    </row>
    <row r="23" spans="1:22" ht="12.75" customHeight="1" x14ac:dyDescent="0.2">
      <c r="A23" s="103" t="s">
        <v>407</v>
      </c>
      <c r="B23" s="470"/>
      <c r="C23" s="142"/>
      <c r="D23" s="420"/>
      <c r="E23" s="470"/>
      <c r="F23" s="142"/>
      <c r="G23" s="420"/>
      <c r="H23" s="470"/>
      <c r="I23" s="142"/>
      <c r="J23" s="420"/>
      <c r="K23" s="470"/>
      <c r="L23" s="142"/>
      <c r="M23" s="420"/>
      <c r="N23" s="470"/>
      <c r="O23" s="142"/>
      <c r="P23" s="420"/>
      <c r="Q23" s="470"/>
      <c r="R23" s="142"/>
      <c r="S23" s="420"/>
      <c r="T23" s="470">
        <f t="shared" si="0"/>
        <v>0</v>
      </c>
      <c r="U23" s="142"/>
      <c r="V23" s="420">
        <f t="shared" si="1"/>
        <v>0</v>
      </c>
    </row>
    <row r="24" spans="1:22" ht="12.75" customHeight="1" x14ac:dyDescent="0.2">
      <c r="A24" s="104" t="s">
        <v>39</v>
      </c>
      <c r="B24" s="473">
        <f>SUM(B21:B23)</f>
        <v>0</v>
      </c>
      <c r="C24" s="139"/>
      <c r="D24" s="423">
        <f>SUM(D21:D23)</f>
        <v>0</v>
      </c>
      <c r="E24" s="473">
        <f>SUM(E21:E23)</f>
        <v>0</v>
      </c>
      <c r="F24" s="139"/>
      <c r="G24" s="423">
        <f>SUM(G21:G23)</f>
        <v>0</v>
      </c>
      <c r="H24" s="473">
        <f>SUM(H21:H23)</f>
        <v>0</v>
      </c>
      <c r="I24" s="139"/>
      <c r="J24" s="423">
        <f>SUM(J21:J23)</f>
        <v>0</v>
      </c>
      <c r="K24" s="473">
        <f>SUM(K21:K23)</f>
        <v>0</v>
      </c>
      <c r="L24" s="139"/>
      <c r="M24" s="423">
        <f>SUM(M21:M23)</f>
        <v>0</v>
      </c>
      <c r="N24" s="473">
        <f>SUM(N21:N23)</f>
        <v>0</v>
      </c>
      <c r="O24" s="139"/>
      <c r="P24" s="423">
        <f>SUM(P21:P23)</f>
        <v>0</v>
      </c>
      <c r="Q24" s="473">
        <f>SUM(Q21:Q23)</f>
        <v>0</v>
      </c>
      <c r="R24" s="139"/>
      <c r="S24" s="423">
        <f>SUM(S21:S23)</f>
        <v>0</v>
      </c>
      <c r="T24" s="473">
        <f t="shared" si="0"/>
        <v>0</v>
      </c>
      <c r="U24" s="139"/>
      <c r="V24" s="423">
        <f t="shared" si="1"/>
        <v>0</v>
      </c>
    </row>
    <row r="25" spans="1:22" s="412" customFormat="1" x14ac:dyDescent="0.2">
      <c r="A25" s="410" t="s">
        <v>408</v>
      </c>
      <c r="B25" s="470"/>
      <c r="C25" s="411"/>
      <c r="D25" s="424"/>
      <c r="E25" s="470"/>
      <c r="F25" s="411"/>
      <c r="G25" s="424"/>
      <c r="H25" s="470"/>
      <c r="I25" s="411"/>
      <c r="J25" s="424"/>
      <c r="K25" s="470"/>
      <c r="L25" s="411"/>
      <c r="M25" s="424"/>
      <c r="N25" s="470"/>
      <c r="O25" s="411"/>
      <c r="P25" s="424"/>
      <c r="Q25" s="470"/>
      <c r="R25" s="411"/>
      <c r="S25" s="424"/>
      <c r="T25" s="470">
        <f t="shared" si="0"/>
        <v>0</v>
      </c>
      <c r="U25" s="411"/>
      <c r="V25" s="424">
        <f t="shared" si="1"/>
        <v>0</v>
      </c>
    </row>
    <row r="26" spans="1:22" s="412" customFormat="1" x14ac:dyDescent="0.2">
      <c r="A26" s="410" t="s">
        <v>409</v>
      </c>
      <c r="B26" s="470"/>
      <c r="C26" s="411"/>
      <c r="D26" s="424"/>
      <c r="E26" s="470"/>
      <c r="F26" s="411"/>
      <c r="G26" s="424"/>
      <c r="H26" s="470"/>
      <c r="I26" s="411"/>
      <c r="J26" s="424"/>
      <c r="K26" s="470"/>
      <c r="L26" s="411"/>
      <c r="M26" s="424"/>
      <c r="N26" s="470"/>
      <c r="O26" s="411"/>
      <c r="P26" s="424"/>
      <c r="Q26" s="470"/>
      <c r="R26" s="411"/>
      <c r="S26" s="424"/>
      <c r="T26" s="470">
        <f t="shared" si="0"/>
        <v>0</v>
      </c>
      <c r="U26" s="411"/>
      <c r="V26" s="424">
        <f t="shared" si="1"/>
        <v>0</v>
      </c>
    </row>
    <row r="27" spans="1:22" s="412" customFormat="1" x14ac:dyDescent="0.2">
      <c r="A27" s="410" t="s">
        <v>410</v>
      </c>
      <c r="B27" s="470"/>
      <c r="C27" s="411"/>
      <c r="D27" s="424"/>
      <c r="E27" s="470"/>
      <c r="F27" s="411"/>
      <c r="G27" s="424"/>
      <c r="H27" s="470"/>
      <c r="I27" s="411"/>
      <c r="J27" s="424"/>
      <c r="K27" s="470"/>
      <c r="L27" s="411"/>
      <c r="M27" s="424"/>
      <c r="N27" s="470"/>
      <c r="O27" s="411"/>
      <c r="P27" s="424"/>
      <c r="Q27" s="470"/>
      <c r="R27" s="411"/>
      <c r="S27" s="424"/>
      <c r="T27" s="470">
        <f t="shared" si="0"/>
        <v>0</v>
      </c>
      <c r="U27" s="411"/>
      <c r="V27" s="424">
        <f t="shared" si="1"/>
        <v>0</v>
      </c>
    </row>
    <row r="28" spans="1:22" ht="12.75" customHeight="1" x14ac:dyDescent="0.2">
      <c r="A28" s="104" t="s">
        <v>40</v>
      </c>
      <c r="B28" s="473">
        <f>SUM(B25:B27)</f>
        <v>0</v>
      </c>
      <c r="C28" s="139"/>
      <c r="D28" s="423">
        <f>SUM(D25:D27)</f>
        <v>0</v>
      </c>
      <c r="E28" s="473">
        <f>SUM(E25:E27)</f>
        <v>0</v>
      </c>
      <c r="F28" s="139"/>
      <c r="G28" s="423">
        <f>SUM(G25:G27)</f>
        <v>0</v>
      </c>
      <c r="H28" s="473">
        <f>SUM(H25:H27)</f>
        <v>0</v>
      </c>
      <c r="I28" s="139"/>
      <c r="J28" s="423">
        <f>SUM(J25:J27)</f>
        <v>0</v>
      </c>
      <c r="K28" s="473">
        <f>SUM(K25:K27)</f>
        <v>0</v>
      </c>
      <c r="L28" s="139"/>
      <c r="M28" s="423">
        <f>SUM(M25:M27)</f>
        <v>0</v>
      </c>
      <c r="N28" s="473">
        <f>SUM(N25:N27)</f>
        <v>0</v>
      </c>
      <c r="O28" s="139"/>
      <c r="P28" s="423">
        <f>SUM(P25:P27)</f>
        <v>0</v>
      </c>
      <c r="Q28" s="473">
        <f>SUM(Q25:Q27)</f>
        <v>0</v>
      </c>
      <c r="R28" s="139"/>
      <c r="S28" s="423">
        <f>SUM(S25:S27)</f>
        <v>0</v>
      </c>
      <c r="T28" s="473">
        <f t="shared" si="0"/>
        <v>0</v>
      </c>
      <c r="U28" s="139"/>
      <c r="V28" s="423">
        <f t="shared" si="1"/>
        <v>0</v>
      </c>
    </row>
    <row r="29" spans="1:22" ht="12.75" customHeight="1" thickBot="1" x14ac:dyDescent="0.25">
      <c r="A29" s="105" t="s">
        <v>41</v>
      </c>
      <c r="B29" s="474">
        <f>B24+B28</f>
        <v>0</v>
      </c>
      <c r="C29" s="143"/>
      <c r="D29" s="425">
        <f>D24+D28</f>
        <v>0</v>
      </c>
      <c r="E29" s="474">
        <f>E24+E28</f>
        <v>0</v>
      </c>
      <c r="F29" s="143"/>
      <c r="G29" s="425">
        <f>G24+G28</f>
        <v>0</v>
      </c>
      <c r="H29" s="474">
        <f>H24+H28</f>
        <v>0</v>
      </c>
      <c r="I29" s="143"/>
      <c r="J29" s="425">
        <f>J24+J28</f>
        <v>0</v>
      </c>
      <c r="K29" s="474">
        <f>K24+K28</f>
        <v>0</v>
      </c>
      <c r="L29" s="143"/>
      <c r="M29" s="425">
        <f>M24+M28</f>
        <v>0</v>
      </c>
      <c r="N29" s="474">
        <f>N24+N28</f>
        <v>0</v>
      </c>
      <c r="O29" s="143"/>
      <c r="P29" s="425">
        <f>P24+P28</f>
        <v>0</v>
      </c>
      <c r="Q29" s="474">
        <f>Q24+Q28</f>
        <v>0</v>
      </c>
      <c r="R29" s="143"/>
      <c r="S29" s="425">
        <f>S24+S28</f>
        <v>0</v>
      </c>
      <c r="T29" s="474">
        <f t="shared" si="0"/>
        <v>0</v>
      </c>
      <c r="U29" s="143"/>
      <c r="V29" s="425">
        <f t="shared" si="1"/>
        <v>0</v>
      </c>
    </row>
    <row r="30" spans="1:22" x14ac:dyDescent="0.2">
      <c r="A30" s="106" t="s">
        <v>19</v>
      </c>
      <c r="B30" s="1423"/>
      <c r="C30" s="1424"/>
      <c r="D30" s="1425"/>
      <c r="E30" s="1423"/>
      <c r="F30" s="1424"/>
      <c r="G30" s="1425"/>
      <c r="H30" s="1423"/>
      <c r="I30" s="1424"/>
      <c r="J30" s="1425"/>
      <c r="K30" s="1423"/>
      <c r="L30" s="1424"/>
      <c r="M30" s="1425"/>
      <c r="N30" s="1423"/>
      <c r="O30" s="1424"/>
      <c r="P30" s="1425"/>
      <c r="Q30" s="1423"/>
      <c r="R30" s="1424"/>
      <c r="S30" s="1425"/>
      <c r="T30" s="1432">
        <f>SUM(B30:S30)</f>
        <v>0</v>
      </c>
      <c r="U30" s="1433"/>
      <c r="V30" s="1434"/>
    </row>
    <row r="31" spans="1:22" x14ac:dyDescent="0.2">
      <c r="A31" s="107" t="s">
        <v>20</v>
      </c>
      <c r="B31" s="1426"/>
      <c r="C31" s="1427"/>
      <c r="D31" s="1428"/>
      <c r="E31" s="1426"/>
      <c r="F31" s="1427"/>
      <c r="G31" s="1428"/>
      <c r="H31" s="1426"/>
      <c r="I31" s="1427"/>
      <c r="J31" s="1428"/>
      <c r="K31" s="1426"/>
      <c r="L31" s="1427"/>
      <c r="M31" s="1428"/>
      <c r="N31" s="1426"/>
      <c r="O31" s="1427"/>
      <c r="P31" s="1428"/>
      <c r="Q31" s="1426"/>
      <c r="R31" s="1427"/>
      <c r="S31" s="1428"/>
      <c r="T31" s="1432">
        <f>SUM(B31:S31)</f>
        <v>0</v>
      </c>
      <c r="U31" s="1433"/>
      <c r="V31" s="1434"/>
    </row>
    <row r="32" spans="1:22" x14ac:dyDescent="0.2">
      <c r="A32" s="107" t="s">
        <v>42</v>
      </c>
      <c r="B32" s="1426"/>
      <c r="C32" s="1427"/>
      <c r="D32" s="1428"/>
      <c r="E32" s="1426"/>
      <c r="F32" s="1427"/>
      <c r="G32" s="1428"/>
      <c r="H32" s="1426"/>
      <c r="I32" s="1427"/>
      <c r="J32" s="1428"/>
      <c r="K32" s="1426"/>
      <c r="L32" s="1427"/>
      <c r="M32" s="1428"/>
      <c r="N32" s="1426"/>
      <c r="O32" s="1427"/>
      <c r="P32" s="1428"/>
      <c r="Q32" s="1426"/>
      <c r="R32" s="1427"/>
      <c r="S32" s="1428"/>
      <c r="T32" s="1432">
        <f>SUM(B32:S32)</f>
        <v>0</v>
      </c>
      <c r="U32" s="1433"/>
      <c r="V32" s="1434"/>
    </row>
    <row r="33" spans="1:22" x14ac:dyDescent="0.2">
      <c r="A33" s="107" t="s">
        <v>43</v>
      </c>
      <c r="B33" s="1426"/>
      <c r="C33" s="1427"/>
      <c r="D33" s="1428"/>
      <c r="E33" s="1426"/>
      <c r="F33" s="1427"/>
      <c r="G33" s="1428"/>
      <c r="H33" s="1426"/>
      <c r="I33" s="1427"/>
      <c r="J33" s="1428"/>
      <c r="K33" s="1426"/>
      <c r="L33" s="1427"/>
      <c r="M33" s="1428"/>
      <c r="N33" s="1426"/>
      <c r="O33" s="1427"/>
      <c r="P33" s="1428"/>
      <c r="Q33" s="1426"/>
      <c r="R33" s="1427"/>
      <c r="S33" s="1428"/>
      <c r="T33" s="1432">
        <f>SUM(B33:S33)</f>
        <v>0</v>
      </c>
      <c r="U33" s="1433"/>
      <c r="V33" s="1434"/>
    </row>
    <row r="34" spans="1:22" x14ac:dyDescent="0.2">
      <c r="A34" s="108" t="s">
        <v>44</v>
      </c>
      <c r="B34" s="1229"/>
      <c r="C34" s="1230"/>
      <c r="D34" s="1231"/>
      <c r="E34" s="1229"/>
      <c r="F34" s="1230"/>
      <c r="G34" s="1231"/>
      <c r="H34" s="1229"/>
      <c r="I34" s="1230"/>
      <c r="J34" s="1231"/>
      <c r="K34" s="1229"/>
      <c r="L34" s="1230"/>
      <c r="M34" s="1231"/>
      <c r="N34" s="1229"/>
      <c r="O34" s="1230"/>
      <c r="P34" s="1231"/>
      <c r="Q34" s="1229"/>
      <c r="R34" s="1230"/>
      <c r="S34" s="1231"/>
      <c r="T34" s="1432">
        <f>SUM(B34:S34)</f>
        <v>0</v>
      </c>
      <c r="U34" s="1433"/>
      <c r="V34" s="1434"/>
    </row>
    <row r="35" spans="1:22" ht="13.5" thickBot="1" x14ac:dyDescent="0.25">
      <c r="A35" s="109" t="s">
        <v>45</v>
      </c>
      <c r="B35" s="1232">
        <f>SUM(C30:D34)</f>
        <v>0</v>
      </c>
      <c r="C35" s="1233"/>
      <c r="D35" s="1234"/>
      <c r="E35" s="1232">
        <f>SUM(F30:G34)</f>
        <v>0</v>
      </c>
      <c r="F35" s="1233"/>
      <c r="G35" s="1234"/>
      <c r="H35" s="1232">
        <f>SUM(I30:J34)</f>
        <v>0</v>
      </c>
      <c r="I35" s="1233"/>
      <c r="J35" s="1234"/>
      <c r="K35" s="1232">
        <f>SUM(L30:M34)</f>
        <v>0</v>
      </c>
      <c r="L35" s="1233"/>
      <c r="M35" s="1234"/>
      <c r="N35" s="1232">
        <f>SUM(O30:P34)</f>
        <v>0</v>
      </c>
      <c r="O35" s="1233"/>
      <c r="P35" s="1234"/>
      <c r="Q35" s="1232">
        <f>SUM(R30:S34)</f>
        <v>0</v>
      </c>
      <c r="R35" s="1233"/>
      <c r="S35" s="1234"/>
      <c r="T35" s="1232">
        <f>SUM(U30:V34)</f>
        <v>0</v>
      </c>
      <c r="U35" s="1233"/>
      <c r="V35" s="1234"/>
    </row>
    <row r="36" spans="1:22" ht="13.5" thickBot="1" x14ac:dyDescent="0.25">
      <c r="A36" s="51"/>
      <c r="B36" s="51"/>
      <c r="C36" s="110"/>
      <c r="D36" s="110"/>
      <c r="E36" s="51"/>
      <c r="F36" s="110"/>
      <c r="G36" s="110"/>
      <c r="H36" s="51"/>
      <c r="I36" s="110"/>
      <c r="J36" s="110"/>
      <c r="K36" s="51"/>
      <c r="L36" s="110"/>
      <c r="M36" s="110"/>
      <c r="N36" s="51"/>
      <c r="O36" s="110"/>
      <c r="P36" s="110"/>
      <c r="Q36" s="51"/>
      <c r="R36" s="110"/>
      <c r="S36" s="110"/>
      <c r="T36" s="51"/>
      <c r="U36" s="110"/>
      <c r="V36" s="110"/>
    </row>
    <row r="37" spans="1:22" ht="13.5" thickBot="1" x14ac:dyDescent="0.25">
      <c r="A37" s="330" t="s">
        <v>7</v>
      </c>
      <c r="B37" s="1414">
        <f>D3+D4+D5+D6-D20-D29-B35</f>
        <v>0</v>
      </c>
      <c r="C37" s="1415"/>
      <c r="D37" s="1416"/>
      <c r="E37" s="1414">
        <f>G3+G4+G5+G6-G20-G29-E35</f>
        <v>0</v>
      </c>
      <c r="F37" s="1415"/>
      <c r="G37" s="1416"/>
      <c r="H37" s="1414">
        <f>J3+J4+J5+J6-J20-J29-H35</f>
        <v>0</v>
      </c>
      <c r="I37" s="1415"/>
      <c r="J37" s="1416"/>
      <c r="K37" s="1414">
        <f>M3+M4+M5+M6-M20-M29-K35</f>
        <v>0</v>
      </c>
      <c r="L37" s="1415"/>
      <c r="M37" s="1416"/>
      <c r="N37" s="1414">
        <f>P3+P4+P5+P6-P20-P29-N35</f>
        <v>0</v>
      </c>
      <c r="O37" s="1415"/>
      <c r="P37" s="1416"/>
      <c r="Q37" s="1414">
        <f>S3+S4+S5+S6-S20-S29-Q35</f>
        <v>0</v>
      </c>
      <c r="R37" s="1415"/>
      <c r="S37" s="1416"/>
      <c r="T37" s="1414">
        <f>V3+V4+V5+V6-V20-V29-T35</f>
        <v>0</v>
      </c>
      <c r="U37" s="1415"/>
      <c r="V37" s="1416"/>
    </row>
    <row r="38" spans="1:22" ht="13.5" thickBot="1" x14ac:dyDescent="0.25">
      <c r="A38" s="51"/>
      <c r="B38" s="51"/>
      <c r="C38" s="110"/>
      <c r="D38" s="110"/>
      <c r="E38" s="51"/>
      <c r="F38" s="110"/>
      <c r="G38" s="110"/>
      <c r="H38" s="51"/>
      <c r="I38" s="110"/>
      <c r="J38" s="110"/>
      <c r="K38" s="51"/>
      <c r="L38" s="110"/>
      <c r="M38" s="110"/>
      <c r="N38" s="51"/>
      <c r="O38" s="110"/>
      <c r="P38" s="110"/>
      <c r="Q38" s="51"/>
      <c r="R38" s="110"/>
      <c r="S38" s="110"/>
      <c r="T38" s="51"/>
      <c r="U38" s="110"/>
      <c r="V38" s="110"/>
    </row>
    <row r="39" spans="1:22" x14ac:dyDescent="0.2">
      <c r="A39" s="112" t="s">
        <v>46</v>
      </c>
      <c r="B39" s="1417">
        <v>0</v>
      </c>
      <c r="C39" s="1418"/>
      <c r="D39" s="1419"/>
      <c r="E39" s="1417">
        <v>0</v>
      </c>
      <c r="F39" s="1418"/>
      <c r="G39" s="1419"/>
      <c r="H39" s="1417">
        <v>0</v>
      </c>
      <c r="I39" s="1418"/>
      <c r="J39" s="1419"/>
      <c r="K39" s="1417">
        <v>0</v>
      </c>
      <c r="L39" s="1418"/>
      <c r="M39" s="1419"/>
      <c r="N39" s="1417">
        <v>0</v>
      </c>
      <c r="O39" s="1418"/>
      <c r="P39" s="1419"/>
      <c r="Q39" s="1417">
        <v>0</v>
      </c>
      <c r="R39" s="1418"/>
      <c r="S39" s="1419"/>
      <c r="T39" s="1417">
        <f>SUM(B39:S39)</f>
        <v>0</v>
      </c>
      <c r="U39" s="1418"/>
      <c r="V39" s="1419"/>
    </row>
    <row r="40" spans="1:22" ht="13.5" thickBot="1" x14ac:dyDescent="0.25">
      <c r="A40" s="113" t="s">
        <v>47</v>
      </c>
      <c r="B40" s="1405">
        <v>0</v>
      </c>
      <c r="C40" s="1406"/>
      <c r="D40" s="1407"/>
      <c r="E40" s="1405">
        <v>0</v>
      </c>
      <c r="F40" s="1406"/>
      <c r="G40" s="1407"/>
      <c r="H40" s="1405">
        <v>0</v>
      </c>
      <c r="I40" s="1406"/>
      <c r="J40" s="1407"/>
      <c r="K40" s="1405">
        <v>0</v>
      </c>
      <c r="L40" s="1406"/>
      <c r="M40" s="1407"/>
      <c r="N40" s="1405">
        <v>0</v>
      </c>
      <c r="O40" s="1406"/>
      <c r="P40" s="1407"/>
      <c r="Q40" s="1405">
        <v>0</v>
      </c>
      <c r="R40" s="1406"/>
      <c r="S40" s="1407"/>
      <c r="T40" s="1405">
        <f>SUM(B40:S40)</f>
        <v>0</v>
      </c>
      <c r="U40" s="1406"/>
      <c r="V40" s="1407"/>
    </row>
    <row r="48" spans="1:22" x14ac:dyDescent="0.2">
      <c r="A48" s="402" t="s">
        <v>43</v>
      </c>
      <c r="B48" s="403"/>
      <c r="C48" s="279"/>
      <c r="E48" s="403"/>
      <c r="F48" s="279"/>
      <c r="H48" s="403"/>
      <c r="I48" s="279"/>
      <c r="K48" s="403"/>
      <c r="L48" s="279"/>
      <c r="N48" s="403"/>
      <c r="O48" s="279"/>
      <c r="Q48" s="403"/>
      <c r="R48" s="279"/>
      <c r="T48" s="403"/>
      <c r="U48" s="279"/>
    </row>
    <row r="49" spans="1:20" ht="13.5" thickBot="1" x14ac:dyDescent="0.25"/>
    <row r="50" spans="1:20" ht="13.5" thickBot="1" x14ac:dyDescent="0.25">
      <c r="A50" s="387" t="s">
        <v>5</v>
      </c>
      <c r="B50" s="396"/>
      <c r="E50" s="396"/>
      <c r="H50" s="396"/>
      <c r="K50" s="396"/>
      <c r="N50" s="396"/>
      <c r="Q50" s="396"/>
      <c r="T50" s="396"/>
    </row>
    <row r="51" spans="1:20" ht="13.5" thickBot="1" x14ac:dyDescent="0.25">
      <c r="A51" s="397">
        <v>60</v>
      </c>
      <c r="B51" s="399"/>
      <c r="E51" s="399"/>
      <c r="H51" s="399"/>
      <c r="K51" s="399"/>
      <c r="N51" s="399"/>
      <c r="Q51" s="399"/>
      <c r="T51" s="399"/>
    </row>
    <row r="52" spans="1:20" ht="13.5" thickBot="1" x14ac:dyDescent="0.25"/>
    <row r="53" spans="1:20" ht="13.5" thickBot="1" x14ac:dyDescent="0.25">
      <c r="A53" s="387" t="s">
        <v>5</v>
      </c>
      <c r="B53" s="396"/>
      <c r="E53" s="396"/>
      <c r="H53" s="396"/>
      <c r="K53" s="396"/>
      <c r="N53" s="396"/>
      <c r="Q53" s="396"/>
      <c r="T53" s="396"/>
    </row>
    <row r="54" spans="1:20" x14ac:dyDescent="0.2">
      <c r="A54" s="388">
        <v>61</v>
      </c>
      <c r="B54" s="401"/>
      <c r="E54" s="401"/>
      <c r="H54" s="401"/>
      <c r="K54" s="401"/>
      <c r="N54" s="401"/>
      <c r="Q54" s="401"/>
      <c r="T54" s="401"/>
    </row>
    <row r="55" spans="1:20" x14ac:dyDescent="0.2">
      <c r="A55" s="385">
        <v>62</v>
      </c>
      <c r="B55" s="400"/>
      <c r="E55" s="400"/>
      <c r="H55" s="400"/>
      <c r="K55" s="400"/>
      <c r="N55" s="400"/>
      <c r="Q55" s="400"/>
      <c r="T55" s="400"/>
    </row>
    <row r="56" spans="1:20" x14ac:dyDescent="0.2">
      <c r="A56" s="385">
        <v>65</v>
      </c>
      <c r="B56" s="400"/>
      <c r="E56" s="400"/>
      <c r="H56" s="400"/>
      <c r="K56" s="400"/>
      <c r="N56" s="400"/>
      <c r="Q56" s="400"/>
      <c r="T56" s="400"/>
    </row>
    <row r="57" spans="1:20" ht="13.5" thickBot="1" x14ac:dyDescent="0.25">
      <c r="A57" s="386">
        <v>66</v>
      </c>
      <c r="B57" s="398"/>
      <c r="E57" s="398"/>
      <c r="H57" s="398"/>
      <c r="K57" s="398"/>
      <c r="N57" s="398"/>
      <c r="Q57" s="398"/>
      <c r="T57" s="398"/>
    </row>
    <row r="58" spans="1:20" ht="13.5" thickBot="1" x14ac:dyDescent="0.25"/>
    <row r="59" spans="1:20" ht="13.5" thickBot="1" x14ac:dyDescent="0.25">
      <c r="A59" s="387" t="s">
        <v>5</v>
      </c>
      <c r="B59" s="396"/>
      <c r="E59" s="396"/>
      <c r="H59" s="396"/>
      <c r="K59" s="396"/>
      <c r="N59" s="396"/>
      <c r="Q59" s="396"/>
      <c r="T59" s="396"/>
    </row>
    <row r="60" spans="1:20" ht="13.5" thickBot="1" x14ac:dyDescent="0.25">
      <c r="A60" s="397">
        <v>67</v>
      </c>
      <c r="B60" s="399"/>
      <c r="E60" s="399"/>
      <c r="H60" s="399"/>
      <c r="K60" s="399"/>
      <c r="N60" s="399"/>
      <c r="Q60" s="399"/>
      <c r="T60" s="399"/>
    </row>
    <row r="61" spans="1:20" ht="13.5" thickBot="1" x14ac:dyDescent="0.25"/>
    <row r="62" spans="1:20" ht="13.5" thickBot="1" x14ac:dyDescent="0.25">
      <c r="A62" s="387" t="s">
        <v>5</v>
      </c>
      <c r="B62" s="396"/>
      <c r="E62" s="396"/>
      <c r="H62" s="396"/>
      <c r="K62" s="396"/>
      <c r="N62" s="396"/>
      <c r="Q62" s="396"/>
      <c r="T62" s="396"/>
    </row>
    <row r="63" spans="1:20" ht="13.5" thickBot="1" x14ac:dyDescent="0.25">
      <c r="A63" s="397">
        <v>69</v>
      </c>
      <c r="B63" s="399"/>
      <c r="E63" s="399"/>
      <c r="H63" s="399"/>
      <c r="K63" s="399"/>
      <c r="N63" s="399"/>
      <c r="Q63" s="399"/>
      <c r="T63" s="399"/>
    </row>
  </sheetData>
  <mergeCells count="105">
    <mergeCell ref="K40:M40"/>
    <mergeCell ref="K6:M6"/>
    <mergeCell ref="T31:V31"/>
    <mergeCell ref="T39:V39"/>
    <mergeCell ref="T32:V32"/>
    <mergeCell ref="T4:V4"/>
    <mergeCell ref="T5:V5"/>
    <mergeCell ref="T6:V6"/>
    <mergeCell ref="Q6:S6"/>
    <mergeCell ref="Q4:S4"/>
    <mergeCell ref="Q33:S33"/>
    <mergeCell ref="T33:V33"/>
    <mergeCell ref="Q5:S5"/>
    <mergeCell ref="K37:M37"/>
    <mergeCell ref="N37:P37"/>
    <mergeCell ref="N35:P35"/>
    <mergeCell ref="N32:P32"/>
    <mergeCell ref="N34:P34"/>
    <mergeCell ref="K32:M32"/>
    <mergeCell ref="K34:M34"/>
    <mergeCell ref="Q32:S32"/>
    <mergeCell ref="Q30:S30"/>
    <mergeCell ref="Q31:S31"/>
    <mergeCell ref="N6:P6"/>
    <mergeCell ref="T1:V1"/>
    <mergeCell ref="H1:J1"/>
    <mergeCell ref="H2:I2"/>
    <mergeCell ref="K2:L2"/>
    <mergeCell ref="T2:U2"/>
    <mergeCell ref="T40:V40"/>
    <mergeCell ref="T34:V34"/>
    <mergeCell ref="T35:V35"/>
    <mergeCell ref="T30:V30"/>
    <mergeCell ref="T37:V37"/>
    <mergeCell ref="H40:J40"/>
    <mergeCell ref="H39:J39"/>
    <mergeCell ref="Q40:S40"/>
    <mergeCell ref="N40:P40"/>
    <mergeCell ref="N39:P39"/>
    <mergeCell ref="N33:P33"/>
    <mergeCell ref="K35:M35"/>
    <mergeCell ref="K39:M39"/>
    <mergeCell ref="K33:M33"/>
    <mergeCell ref="Q39:S39"/>
    <mergeCell ref="Q35:S35"/>
    <mergeCell ref="Q34:S34"/>
    <mergeCell ref="Q37:S37"/>
    <mergeCell ref="T3:V3"/>
    <mergeCell ref="Q1:S1"/>
    <mergeCell ref="Q2:R2"/>
    <mergeCell ref="B3:D3"/>
    <mergeCell ref="E2:F2"/>
    <mergeCell ref="K3:M3"/>
    <mergeCell ref="B1:D1"/>
    <mergeCell ref="B2:C2"/>
    <mergeCell ref="K4:M4"/>
    <mergeCell ref="K5:M5"/>
    <mergeCell ref="N3:P3"/>
    <mergeCell ref="E1:G1"/>
    <mergeCell ref="N2:O2"/>
    <mergeCell ref="N1:P1"/>
    <mergeCell ref="K1:M1"/>
    <mergeCell ref="E3:G3"/>
    <mergeCell ref="H3:J3"/>
    <mergeCell ref="E30:G30"/>
    <mergeCell ref="H31:J31"/>
    <mergeCell ref="H37:J37"/>
    <mergeCell ref="E33:G33"/>
    <mergeCell ref="B33:D33"/>
    <mergeCell ref="H33:J33"/>
    <mergeCell ref="Q3:S3"/>
    <mergeCell ref="N4:P4"/>
    <mergeCell ref="N5:P5"/>
    <mergeCell ref="E31:G31"/>
    <mergeCell ref="E32:G32"/>
    <mergeCell ref="H32:J32"/>
    <mergeCell ref="H30:J30"/>
    <mergeCell ref="K30:M30"/>
    <mergeCell ref="N31:P31"/>
    <mergeCell ref="K31:M31"/>
    <mergeCell ref="N30:P30"/>
    <mergeCell ref="E40:G40"/>
    <mergeCell ref="E4:G4"/>
    <mergeCell ref="E5:G5"/>
    <mergeCell ref="H35:J35"/>
    <mergeCell ref="H34:J34"/>
    <mergeCell ref="H4:J4"/>
    <mergeCell ref="H5:J5"/>
    <mergeCell ref="E37:G37"/>
    <mergeCell ref="B39:D39"/>
    <mergeCell ref="B34:D34"/>
    <mergeCell ref="B35:D35"/>
    <mergeCell ref="B37:D37"/>
    <mergeCell ref="B6:D6"/>
    <mergeCell ref="B30:D30"/>
    <mergeCell ref="E34:G34"/>
    <mergeCell ref="E35:G35"/>
    <mergeCell ref="B32:D32"/>
    <mergeCell ref="B4:D4"/>
    <mergeCell ref="B5:D5"/>
    <mergeCell ref="B31:D31"/>
    <mergeCell ref="B40:D40"/>
    <mergeCell ref="H6:J6"/>
    <mergeCell ref="E6:G6"/>
    <mergeCell ref="E39:G39"/>
  </mergeCells>
  <phoneticPr fontId="23" type="noConversion"/>
  <printOptions horizontalCentered="1" verticalCentered="1"/>
  <pageMargins left="0" right="0" top="0" bottom="0" header="0" footer="0"/>
  <pageSetup paperSize="8" scale="140" orientation="portrait" r:id="rId1"/>
  <headerFooter alignWithMargins="0">
    <oddHeader>&amp;CIGAENR cartographie Université de Lorraine&amp;R&amp;"Arial,Gras"&amp;8&amp;A</oddHeader>
    <oddFooter>&amp;RUL / DAPEQ / le &amp;D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31</vt:i4>
      </vt:variant>
      <vt:variant>
        <vt:lpstr>Plages nommées</vt:lpstr>
      </vt:variant>
      <vt:variant>
        <vt:i4>14</vt:i4>
      </vt:variant>
    </vt:vector>
  </HeadingPairs>
  <TitlesOfParts>
    <vt:vector size="45" baseType="lpstr">
      <vt:lpstr>tableaux recherche</vt:lpstr>
      <vt:lpstr>tableaux formation</vt:lpstr>
      <vt:lpstr>cartographie</vt:lpstr>
      <vt:lpstr>dialogue de gestion</vt:lpstr>
      <vt:lpstr>vie étudiante</vt:lpstr>
      <vt:lpstr>formation</vt:lpstr>
      <vt:lpstr>recherche</vt:lpstr>
      <vt:lpstr>Établissement</vt:lpstr>
      <vt:lpstr>college 1</vt:lpstr>
      <vt:lpstr>college 2</vt:lpstr>
      <vt:lpstr>collège 3</vt:lpstr>
      <vt:lpstr>collège 4</vt:lpstr>
      <vt:lpstr>collège 5</vt:lpstr>
      <vt:lpstr>collège 6</vt:lpstr>
      <vt:lpstr>ne pas utiliser FORM SHS</vt:lpstr>
      <vt:lpstr>collège 7</vt:lpstr>
      <vt:lpstr>SERVIVES MUTUALISES FORM 1</vt:lpstr>
      <vt:lpstr>SERVICES MUTUALISES FORM 2</vt:lpstr>
      <vt:lpstr>SERVICES MUTUALISES FORM 3</vt:lpstr>
      <vt:lpstr>RECH - ÉCOLES DOCTORALES</vt:lpstr>
      <vt:lpstr>Pôle 1</vt:lpstr>
      <vt:lpstr>Pôle 2</vt:lpstr>
      <vt:lpstr>Pôle 3</vt:lpstr>
      <vt:lpstr>Pôle 4</vt:lpstr>
      <vt:lpstr>Pôle 5</vt:lpstr>
      <vt:lpstr>Pôle 6</vt:lpstr>
      <vt:lpstr>Pôle 7</vt:lpstr>
      <vt:lpstr>Pôle 8</vt:lpstr>
      <vt:lpstr>Pôle 9</vt:lpstr>
      <vt:lpstr>Pôle 10</vt:lpstr>
      <vt:lpstr>RECH - STR EXT RECHERCHE</vt:lpstr>
      <vt:lpstr>cartographie!Zone_d_impression</vt:lpstr>
      <vt:lpstr>'college 1'!Zone_d_impression</vt:lpstr>
      <vt:lpstr>'college 2'!Zone_d_impression</vt:lpstr>
      <vt:lpstr>'collège 3'!Zone_d_impression</vt:lpstr>
      <vt:lpstr>'collège 4'!Zone_d_impression</vt:lpstr>
      <vt:lpstr>'collège 5'!Zone_d_impression</vt:lpstr>
      <vt:lpstr>'collège 6'!Zone_d_impression</vt:lpstr>
      <vt:lpstr>'collège 7'!Zone_d_impression</vt:lpstr>
      <vt:lpstr>Établissement!Zone_d_impression</vt:lpstr>
      <vt:lpstr>formation!Zone_d_impression</vt:lpstr>
      <vt:lpstr>'ne pas utiliser FORM SHS'!Zone_d_impression</vt:lpstr>
      <vt:lpstr>'SERVICES MUTUALISES FORM 2'!Zone_d_impression</vt:lpstr>
      <vt:lpstr>'SERVICES MUTUALISES FORM 3'!Zone_d_impression</vt:lpstr>
      <vt:lpstr>'SERVIVES MUTUALISES FORM 1'!Zone_d_impression</vt:lpstr>
    </vt:vector>
  </TitlesOfParts>
  <Company>MEN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</dc:creator>
  <cp:lastModifiedBy>S Brood</cp:lastModifiedBy>
  <cp:lastPrinted>2013-02-12T08:00:45Z</cp:lastPrinted>
  <dcterms:created xsi:type="dcterms:W3CDTF">2012-11-18T17:20:09Z</dcterms:created>
  <dcterms:modified xsi:type="dcterms:W3CDTF">2013-08-06T10:52:10Z</dcterms:modified>
</cp:coreProperties>
</file>